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B272" i="9" s="1"/>
  <c r="H272" i="9"/>
  <c r="F272" i="9"/>
  <c r="E271" i="9"/>
  <c r="M270" i="9"/>
  <c r="L270" i="9"/>
  <c r="F270" i="9" s="1"/>
  <c r="B270" i="9" s="1"/>
  <c r="E270" i="9"/>
  <c r="M269" i="9"/>
  <c r="L269" i="9"/>
  <c r="F269" i="9" s="1"/>
  <c r="B269" i="9" s="1"/>
  <c r="E269" i="9"/>
  <c r="M268" i="9"/>
  <c r="F268" i="9" s="1"/>
  <c r="L268" i="9"/>
  <c r="E268" i="9"/>
  <c r="B268" i="9" s="1"/>
  <c r="M267" i="9"/>
  <c r="L267" i="9"/>
  <c r="F267" i="9" s="1"/>
  <c r="E267" i="9"/>
  <c r="M266" i="9"/>
  <c r="L266" i="9"/>
  <c r="F266" i="9" s="1"/>
  <c r="B266" i="9" s="1"/>
  <c r="E266" i="9"/>
  <c r="M265" i="9"/>
  <c r="L265" i="9"/>
  <c r="F265" i="9" s="1"/>
  <c r="E265" i="9"/>
  <c r="M264" i="9"/>
  <c r="L264" i="9"/>
  <c r="F264" i="9" s="1"/>
  <c r="E264" i="9"/>
  <c r="B264" i="9" s="1"/>
  <c r="M263" i="9"/>
  <c r="L263" i="9"/>
  <c r="F263" i="9"/>
  <c r="E263" i="9"/>
  <c r="B263" i="9" s="1"/>
  <c r="M262" i="9"/>
  <c r="L262" i="9"/>
  <c r="F262" i="9"/>
  <c r="E262" i="9"/>
  <c r="B262" i="9" s="1"/>
  <c r="M261" i="9"/>
  <c r="L261" i="9"/>
  <c r="F261" i="9" s="1"/>
  <c r="B261" i="9" s="1"/>
  <c r="E261" i="9"/>
  <c r="M260" i="9"/>
  <c r="L260" i="9"/>
  <c r="F260" i="9"/>
  <c r="E260" i="9"/>
  <c r="B260" i="9"/>
  <c r="M259" i="9"/>
  <c r="L259" i="9"/>
  <c r="F259" i="9"/>
  <c r="E259" i="9"/>
  <c r="B259" i="9" s="1"/>
  <c r="M258" i="9"/>
  <c r="L258" i="9"/>
  <c r="F258" i="9" s="1"/>
  <c r="B258" i="9" s="1"/>
  <c r="E258" i="9"/>
  <c r="M257" i="9"/>
  <c r="L257" i="9"/>
  <c r="F257" i="9" s="1"/>
  <c r="B257" i="9" s="1"/>
  <c r="E257" i="9"/>
  <c r="M256" i="9"/>
  <c r="L256" i="9"/>
  <c r="F256" i="9" s="1"/>
  <c r="E256" i="9"/>
  <c r="B256" i="9" s="1"/>
  <c r="M255" i="9"/>
  <c r="L255" i="9"/>
  <c r="F255" i="9" s="1"/>
  <c r="E255" i="9"/>
  <c r="B255" i="9" s="1"/>
  <c r="M254" i="9"/>
  <c r="L254" i="9"/>
  <c r="F254" i="9" s="1"/>
  <c r="E254" i="9"/>
  <c r="B254" i="9" s="1"/>
  <c r="M253" i="9"/>
  <c r="L253" i="9"/>
  <c r="F253" i="9"/>
  <c r="E253" i="9"/>
  <c r="B253" i="9" s="1"/>
  <c r="M252" i="9"/>
  <c r="L252" i="9"/>
  <c r="F252" i="9" s="1"/>
  <c r="E252" i="9"/>
  <c r="M251" i="9"/>
  <c r="L251" i="9"/>
  <c r="F251" i="9"/>
  <c r="E251" i="9"/>
  <c r="B251" i="9"/>
  <c r="M250" i="9"/>
  <c r="L250" i="9"/>
  <c r="F250" i="9"/>
  <c r="E250" i="9"/>
  <c r="B250" i="9" s="1"/>
  <c r="M249" i="9"/>
  <c r="L249" i="9"/>
  <c r="F249" i="9" s="1"/>
  <c r="B249" i="9" s="1"/>
  <c r="E249" i="9"/>
  <c r="M248" i="9"/>
  <c r="L248" i="9"/>
  <c r="F248" i="9" s="1"/>
  <c r="B248" i="9" s="1"/>
  <c r="E248" i="9"/>
  <c r="M247" i="9"/>
  <c r="L247" i="9"/>
  <c r="F247" i="9"/>
  <c r="E247" i="9"/>
  <c r="B247" i="9" s="1"/>
  <c r="M246" i="9"/>
  <c r="L246" i="9"/>
  <c r="F246" i="9"/>
  <c r="E246" i="9"/>
  <c r="B246" i="9" s="1"/>
  <c r="M245" i="9"/>
  <c r="L245" i="9"/>
  <c r="F245" i="9" s="1"/>
  <c r="B245" i="9" s="1"/>
  <c r="E245" i="9"/>
  <c r="M244" i="9"/>
  <c r="L244" i="9"/>
  <c r="F244" i="9" s="1"/>
  <c r="B244" i="9" s="1"/>
  <c r="E244" i="9"/>
  <c r="M243" i="9"/>
  <c r="L243" i="9"/>
  <c r="F243" i="9" s="1"/>
  <c r="E243" i="9"/>
  <c r="B243" i="9" s="1"/>
  <c r="M242" i="9"/>
  <c r="L242" i="9"/>
  <c r="F242" i="9" s="1"/>
  <c r="E242" i="9"/>
  <c r="B242" i="9" s="1"/>
  <c r="M241" i="9"/>
  <c r="L241" i="9"/>
  <c r="F241" i="9"/>
  <c r="E241" i="9"/>
  <c r="B241" i="9" s="1"/>
  <c r="M240" i="9"/>
  <c r="L240" i="9"/>
  <c r="F240" i="9" s="1"/>
  <c r="E240" i="9"/>
  <c r="B240" i="9" s="1"/>
  <c r="M239" i="9"/>
  <c r="L239" i="9"/>
  <c r="F239" i="9"/>
  <c r="E239" i="9"/>
  <c r="B239" i="9"/>
  <c r="M238" i="9"/>
  <c r="L238" i="9"/>
  <c r="F238" i="9"/>
  <c r="E238" i="9"/>
  <c r="B238" i="9" s="1"/>
  <c r="M237" i="9"/>
  <c r="L237" i="9"/>
  <c r="F237" i="9" s="1"/>
  <c r="B237" i="9" s="1"/>
  <c r="E237" i="9"/>
  <c r="M236" i="9"/>
  <c r="L236" i="9"/>
  <c r="F236" i="9" s="1"/>
  <c r="B236" i="9" s="1"/>
  <c r="E236" i="9"/>
  <c r="M235" i="9"/>
  <c r="L235" i="9"/>
  <c r="F235" i="9"/>
  <c r="E235" i="9"/>
  <c r="B235" i="9" s="1"/>
  <c r="M234" i="9"/>
  <c r="L234" i="9"/>
  <c r="F234" i="9"/>
  <c r="E234" i="9"/>
  <c r="B234" i="9" s="1"/>
  <c r="M233" i="9"/>
  <c r="L233" i="9"/>
  <c r="F233" i="9" s="1"/>
  <c r="B233" i="9" s="1"/>
  <c r="E233" i="9"/>
  <c r="M232" i="9"/>
  <c r="L232" i="9"/>
  <c r="F232" i="9" s="1"/>
  <c r="E232" i="9"/>
  <c r="B232" i="9" s="1"/>
  <c r="M231" i="9"/>
  <c r="L231" i="9"/>
  <c r="F231" i="9" s="1"/>
  <c r="E231" i="9"/>
  <c r="B231" i="9" s="1"/>
  <c r="M230" i="9"/>
  <c r="L230" i="9"/>
  <c r="F230" i="9" s="1"/>
  <c r="E230" i="9"/>
  <c r="B230" i="9" s="1"/>
  <c r="M229" i="9"/>
  <c r="L229" i="9"/>
  <c r="F229" i="9"/>
  <c r="E229" i="9"/>
  <c r="B229" i="9" s="1"/>
  <c r="M228" i="9"/>
  <c r="L228" i="9"/>
  <c r="F228" i="9" s="1"/>
  <c r="E228" i="9"/>
  <c r="M227" i="9"/>
  <c r="L227" i="9"/>
  <c r="F227" i="9"/>
  <c r="E227" i="9"/>
  <c r="B227" i="9"/>
  <c r="M226" i="9"/>
  <c r="L226" i="9"/>
  <c r="F226" i="9"/>
  <c r="E226" i="9"/>
  <c r="B226" i="9" s="1"/>
  <c r="M225" i="9"/>
  <c r="L225" i="9"/>
  <c r="F225" i="9" s="1"/>
  <c r="B225" i="9" s="1"/>
  <c r="E225" i="9"/>
  <c r="M224" i="9"/>
  <c r="L224" i="9"/>
  <c r="F224" i="9" s="1"/>
  <c r="B224" i="9" s="1"/>
  <c r="E224" i="9"/>
  <c r="M223" i="9"/>
  <c r="L223" i="9"/>
  <c r="F223" i="9"/>
  <c r="E223" i="9"/>
  <c r="B223" i="9" s="1"/>
  <c r="M222" i="9"/>
  <c r="L222" i="9"/>
  <c r="F222" i="9"/>
  <c r="E222" i="9"/>
  <c r="M221" i="9"/>
  <c r="L221" i="9"/>
  <c r="F221" i="9" s="1"/>
  <c r="B221" i="9" s="1"/>
  <c r="E221" i="9"/>
  <c r="M220" i="9"/>
  <c r="L220" i="9"/>
  <c r="E220" i="9"/>
  <c r="M219" i="9"/>
  <c r="L219" i="9"/>
  <c r="E219" i="9"/>
  <c r="M218" i="9"/>
  <c r="L218" i="9"/>
  <c r="E218" i="9"/>
  <c r="M217" i="9"/>
  <c r="F217" i="9" s="1"/>
  <c r="L217" i="9"/>
  <c r="E217" i="9"/>
  <c r="M216" i="9"/>
  <c r="L216" i="9"/>
  <c r="E216" i="9"/>
  <c r="M215" i="9"/>
  <c r="L215" i="9"/>
  <c r="F215" i="9" s="1"/>
  <c r="B215" i="9" s="1"/>
  <c r="E215" i="9"/>
  <c r="M214" i="9"/>
  <c r="L214" i="9"/>
  <c r="F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E154" i="9"/>
  <c r="B154" i="9" s="1"/>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F142" i="9"/>
  <c r="H141" i="9"/>
  <c r="G141" i="9"/>
  <c r="E141" i="9" s="1"/>
  <c r="B141" i="9" s="1"/>
  <c r="F141" i="9"/>
  <c r="H140" i="9"/>
  <c r="G140" i="9"/>
  <c r="F140" i="9"/>
  <c r="E140" i="9"/>
  <c r="B140" i="9" s="1"/>
  <c r="H139" i="9"/>
  <c r="G139" i="9"/>
  <c r="E139" i="9" s="1"/>
  <c r="B139" i="9" s="1"/>
  <c r="F139" i="9"/>
  <c r="H138" i="9"/>
  <c r="G138" i="9"/>
  <c r="F138" i="9"/>
  <c r="E138" i="9"/>
  <c r="B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F128" i="9"/>
  <c r="E128" i="9"/>
  <c r="B128" i="9" s="1"/>
  <c r="H127" i="9"/>
  <c r="G127" i="9"/>
  <c r="E127" i="9" s="1"/>
  <c r="B127" i="9" s="1"/>
  <c r="F127" i="9"/>
  <c r="H126" i="9"/>
  <c r="G126" i="9"/>
  <c r="F126" i="9"/>
  <c r="E126" i="9"/>
  <c r="B126" i="9"/>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s="1"/>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s="1"/>
  <c r="H105" i="9"/>
  <c r="G105" i="9"/>
  <c r="E105" i="9" s="1"/>
  <c r="B105" i="9" s="1"/>
  <c r="F105" i="9"/>
  <c r="H104" i="9"/>
  <c r="G104" i="9"/>
  <c r="F104" i="9"/>
  <c r="E104" i="9"/>
  <c r="B104" i="9" s="1"/>
  <c r="H103" i="9"/>
  <c r="G103" i="9"/>
  <c r="E103" i="9" s="1"/>
  <c r="B103" i="9" s="1"/>
  <c r="F103" i="9"/>
  <c r="H102" i="9"/>
  <c r="G102" i="9"/>
  <c r="F102" i="9"/>
  <c r="E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F92" i="9"/>
  <c r="B92" i="9" s="1"/>
  <c r="E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F57" i="9"/>
  <c r="E57" i="9"/>
  <c r="B57" i="9"/>
  <c r="H56" i="9"/>
  <c r="E56" i="9" s="1"/>
  <c r="B56" i="9" s="1"/>
  <c r="G56" i="9"/>
  <c r="F56" i="9"/>
  <c r="H55" i="9"/>
  <c r="G55" i="9"/>
  <c r="E55" i="9" s="1"/>
  <c r="B55" i="9" s="1"/>
  <c r="F55" i="9"/>
  <c r="H54" i="9"/>
  <c r="G54" i="9"/>
  <c r="E54" i="9" s="1"/>
  <c r="B54" i="9" s="1"/>
  <c r="F54" i="9"/>
  <c r="H53" i="9"/>
  <c r="G53" i="9"/>
  <c r="F53" i="9"/>
  <c r="E53" i="9"/>
  <c r="B53" i="9" s="1"/>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E47" i="9" s="1"/>
  <c r="B47" i="9" s="1"/>
  <c r="G47" i="9"/>
  <c r="F47" i="9"/>
  <c r="H46" i="9"/>
  <c r="E46" i="9" s="1"/>
  <c r="B46" i="9" s="1"/>
  <c r="G46" i="9"/>
  <c r="F46" i="9"/>
  <c r="H45" i="9"/>
  <c r="G45" i="9"/>
  <c r="F45" i="9"/>
  <c r="H44" i="9"/>
  <c r="E44" i="9" s="1"/>
  <c r="B44" i="9" s="1"/>
  <c r="G44" i="9"/>
  <c r="F44" i="9"/>
  <c r="H43" i="9"/>
  <c r="G43" i="9"/>
  <c r="F43" i="9"/>
  <c r="H42" i="9"/>
  <c r="E42" i="9" s="1"/>
  <c r="B42" i="9" s="1"/>
  <c r="G42" i="9"/>
  <c r="F42" i="9"/>
  <c r="H41" i="9"/>
  <c r="G41" i="9"/>
  <c r="F41" i="9"/>
  <c r="E41" i="9"/>
  <c r="B41" i="9" s="1"/>
  <c r="H40" i="9"/>
  <c r="G40" i="9"/>
  <c r="F40" i="9"/>
  <c r="H39" i="9"/>
  <c r="G39" i="9"/>
  <c r="F39" i="9"/>
  <c r="H38" i="9"/>
  <c r="G38" i="9"/>
  <c r="F38" i="9"/>
  <c r="E38" i="9"/>
  <c r="B38" i="9" s="1"/>
  <c r="H37" i="9"/>
  <c r="E37" i="9" s="1"/>
  <c r="B37" i="9" s="1"/>
  <c r="G37" i="9"/>
  <c r="F37" i="9"/>
  <c r="H36" i="9"/>
  <c r="G36" i="9"/>
  <c r="E36" i="9" s="1"/>
  <c r="B36" i="9" s="1"/>
  <c r="F36" i="9"/>
  <c r="H35" i="9"/>
  <c r="E35" i="9" s="1"/>
  <c r="B35" i="9" s="1"/>
  <c r="G35" i="9"/>
  <c r="F35" i="9"/>
  <c r="H34" i="9"/>
  <c r="G34" i="9"/>
  <c r="E34" i="9" s="1"/>
  <c r="B34" i="9" s="1"/>
  <c r="F34" i="9"/>
  <c r="H33" i="9"/>
  <c r="G33" i="9"/>
  <c r="E33" i="9" s="1"/>
  <c r="B33" i="9" s="1"/>
  <c r="F33" i="9"/>
  <c r="H32" i="9"/>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E25" i="9" s="1"/>
  <c r="B25" i="9" s="1"/>
  <c r="F25" i="9"/>
  <c r="H24" i="9"/>
  <c r="G24" i="9"/>
  <c r="F24" i="9"/>
  <c r="E24" i="9"/>
  <c r="B24" i="9" s="1"/>
  <c r="H23" i="9"/>
  <c r="E23" i="9" s="1"/>
  <c r="B23" i="9" s="1"/>
  <c r="G23" i="9"/>
  <c r="F23" i="9"/>
  <c r="H22" i="9"/>
  <c r="G22" i="9"/>
  <c r="E22" i="9" s="1"/>
  <c r="B22" i="9" s="1"/>
  <c r="F22" i="9"/>
  <c r="H21" i="9"/>
  <c r="G21" i="9"/>
  <c r="E21" i="9" s="1"/>
  <c r="B21" i="9" s="1"/>
  <c r="F21" i="9"/>
  <c r="F20" i="9"/>
  <c r="F4" i="9"/>
  <c r="O3" i="9"/>
  <c r="G273" i="9" s="1"/>
  <c r="I3" i="9"/>
  <c r="L212" i="9" s="1"/>
  <c r="H3" i="9"/>
  <c r="G3" i="9"/>
  <c r="D101" i="8"/>
  <c r="D95" i="8"/>
  <c r="D90" i="8"/>
  <c r="D85" i="8"/>
  <c r="D80" i="8"/>
  <c r="D75" i="8"/>
  <c r="D70" i="8"/>
  <c r="D65" i="8"/>
  <c r="D60" i="8"/>
  <c r="D55" i="8"/>
  <c r="D50" i="8"/>
  <c r="D49" i="8" s="1"/>
  <c r="D43" i="8" s="1"/>
  <c r="D44" i="8"/>
  <c r="D36" i="8"/>
  <c r="D26" i="8"/>
  <c r="D24" i="8" s="1"/>
  <c r="C1499" i="1" s="1"/>
  <c r="D18" i="8"/>
  <c r="D8" i="8"/>
  <c r="D6" i="8" s="1"/>
  <c r="C1481" i="1" s="1"/>
  <c r="E44" i="7"/>
  <c r="E38" i="7" s="1"/>
  <c r="I31" i="3" s="1"/>
  <c r="D44" i="7"/>
  <c r="E39" i="7"/>
  <c r="D39" i="7"/>
  <c r="D38" i="7"/>
  <c r="E30" i="7"/>
  <c r="D30" i="7"/>
  <c r="E23" i="7"/>
  <c r="D23" i="7"/>
  <c r="E22" i="7"/>
  <c r="D22" i="7"/>
  <c r="E14" i="7"/>
  <c r="E6" i="7" s="1"/>
  <c r="E5" i="7" s="1"/>
  <c r="I29" i="3" s="1"/>
  <c r="D14" i="7"/>
  <c r="D6" i="7" s="1"/>
  <c r="D5" i="7" s="1"/>
  <c r="G297" i="9" s="1"/>
  <c r="E297" i="9" s="1"/>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E141" i="6" s="1"/>
  <c r="D6" i="6"/>
  <c r="F6" i="6" s="1"/>
  <c r="D5" i="6"/>
  <c r="D141" i="6" s="1"/>
  <c r="F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E246" i="5"/>
  <c r="E245" i="5" s="1"/>
  <c r="D246" i="5"/>
  <c r="D245" i="5" s="1"/>
  <c r="F245" i="5" s="1"/>
  <c r="F244" i="5"/>
  <c r="F243" i="5"/>
  <c r="F242" i="5"/>
  <c r="E242" i="5"/>
  <c r="D242" i="5"/>
  <c r="D238" i="5" s="1"/>
  <c r="F241" i="5"/>
  <c r="F240" i="5"/>
  <c r="F239"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D142" i="5"/>
  <c r="F141" i="5"/>
  <c r="F140" i="5"/>
  <c r="F139" i="5"/>
  <c r="F138" i="5"/>
  <c r="F137" i="5"/>
  <c r="F136" i="5"/>
  <c r="E135" i="5"/>
  <c r="E134" i="5" s="1"/>
  <c r="D1112" i="1"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D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D599" i="4"/>
  <c r="F599" i="4" s="1"/>
  <c r="F598" i="4"/>
  <c r="F597" i="4"/>
  <c r="F596" i="4"/>
  <c r="F595" i="4"/>
  <c r="E594" i="4"/>
  <c r="E593" i="4" s="1"/>
  <c r="D594" i="4"/>
  <c r="D593" i="4" s="1"/>
  <c r="F593" i="4" s="1"/>
  <c r="F592" i="4"/>
  <c r="F591" i="4"/>
  <c r="F590" i="4"/>
  <c r="E590" i="4"/>
  <c r="D590" i="4"/>
  <c r="F589" i="4"/>
  <c r="F588" i="4"/>
  <c r="F587" i="4"/>
  <c r="E587" i="4"/>
  <c r="D587" i="4"/>
  <c r="F586" i="4"/>
  <c r="E585" i="4"/>
  <c r="E580" i="4" s="1"/>
  <c r="D585" i="4"/>
  <c r="F585" i="4" s="1"/>
  <c r="F584" i="4"/>
  <c r="F583" i="4"/>
  <c r="F582" i="4"/>
  <c r="E581" i="4"/>
  <c r="D581" i="4"/>
  <c r="D580" i="4" s="1"/>
  <c r="F580" i="4" s="1"/>
  <c r="F579" i="4"/>
  <c r="F578" i="4"/>
  <c r="F577" i="4"/>
  <c r="E577" i="4"/>
  <c r="D577" i="4"/>
  <c r="F576" i="4"/>
  <c r="F575" i="4"/>
  <c r="E574" i="4"/>
  <c r="D574" i="4"/>
  <c r="F574" i="4" s="1"/>
  <c r="F573" i="4"/>
  <c r="F572" i="4"/>
  <c r="E571" i="4"/>
  <c r="E567" i="4" s="1"/>
  <c r="D571" i="4"/>
  <c r="D567" i="4" s="1"/>
  <c r="F567"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F525" i="4"/>
  <c r="E525" i="4"/>
  <c r="D525" i="4"/>
  <c r="F524" i="4"/>
  <c r="F523" i="4"/>
  <c r="F522" i="4"/>
  <c r="E522" i="4"/>
  <c r="D522" i="4"/>
  <c r="F521" i="4"/>
  <c r="F520" i="4"/>
  <c r="F519" i="4"/>
  <c r="E519" i="4"/>
  <c r="D519" i="4"/>
  <c r="F518" i="4"/>
  <c r="F517" i="4"/>
  <c r="E516" i="4"/>
  <c r="E515" i="4" s="1"/>
  <c r="D509" i="1"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E472" i="4"/>
  <c r="D472" i="4"/>
  <c r="F472" i="4" s="1"/>
  <c r="F471" i="4"/>
  <c r="F470" i="4"/>
  <c r="E469" i="4"/>
  <c r="E459" i="4" s="1"/>
  <c r="D469" i="4"/>
  <c r="F469" i="4" s="1"/>
  <c r="F468" i="4"/>
  <c r="F467" i="4"/>
  <c r="E466" i="4"/>
  <c r="D466" i="4"/>
  <c r="F466" i="4" s="1"/>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E418" i="4"/>
  <c r="D418" i="4"/>
  <c r="F418" i="4" s="1"/>
  <c r="E417" i="4"/>
  <c r="F417" i="4" s="1"/>
  <c r="D417" i="4"/>
  <c r="D644" i="4" s="1"/>
  <c r="E416" i="4"/>
  <c r="E643" i="4" s="1"/>
  <c r="D637" i="1"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D352" i="4"/>
  <c r="F352" i="4" s="1"/>
  <c r="E351" i="4"/>
  <c r="F349" i="4"/>
  <c r="F348" i="4"/>
  <c r="E348" i="4"/>
  <c r="D348" i="4"/>
  <c r="F347" i="4"/>
  <c r="F346" i="4"/>
  <c r="F345" i="4"/>
  <c r="E345" i="4"/>
  <c r="E344" i="4" s="1"/>
  <c r="D339" i="1" s="1"/>
  <c r="D345" i="4"/>
  <c r="D344" i="4" s="1"/>
  <c r="F343" i="4"/>
  <c r="F342" i="4"/>
  <c r="F341" i="4"/>
  <c r="F340" i="4"/>
  <c r="E339" i="4"/>
  <c r="D339" i="4"/>
  <c r="F339" i="4" s="1"/>
  <c r="F338" i="4"/>
  <c r="F337" i="4"/>
  <c r="E336" i="4"/>
  <c r="D336" i="4"/>
  <c r="F336" i="4" s="1"/>
  <c r="F335" i="4"/>
  <c r="F334" i="4"/>
  <c r="F333" i="4"/>
  <c r="F332" i="4"/>
  <c r="E331" i="4"/>
  <c r="D331" i="4"/>
  <c r="C326" i="1"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D311" i="4" s="1"/>
  <c r="F310" i="4"/>
  <c r="F309" i="4"/>
  <c r="F308" i="4"/>
  <c r="F307" i="4"/>
  <c r="F306" i="4"/>
  <c r="F305" i="4"/>
  <c r="E304" i="4"/>
  <c r="D299" i="1" s="1"/>
  <c r="D304" i="4"/>
  <c r="C299" i="1"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59" i="1" s="1"/>
  <c r="D268" i="4"/>
  <c r="F267" i="4"/>
  <c r="F266" i="4"/>
  <c r="F265" i="4"/>
  <c r="E264" i="4"/>
  <c r="D264" i="4"/>
  <c r="F264" i="4" s="1"/>
  <c r="F262" i="4"/>
  <c r="F261" i="4"/>
  <c r="F260" i="4"/>
  <c r="E259" i="4"/>
  <c r="D255" i="1" s="1"/>
  <c r="D259" i="4"/>
  <c r="C255" i="1" s="1"/>
  <c r="F258" i="4"/>
  <c r="F257" i="4"/>
  <c r="F256" i="4"/>
  <c r="F255" i="4"/>
  <c r="F254" i="4"/>
  <c r="E253" i="4"/>
  <c r="D253" i="4"/>
  <c r="F253" i="4" s="1"/>
  <c r="F251" i="4"/>
  <c r="F250" i="4"/>
  <c r="F249" i="4"/>
  <c r="F248" i="4"/>
  <c r="F247" i="4"/>
  <c r="E247" i="4"/>
  <c r="D247" i="4"/>
  <c r="F246" i="4"/>
  <c r="F245" i="4"/>
  <c r="E244" i="4"/>
  <c r="D244" i="4"/>
  <c r="C240" i="1" s="1"/>
  <c r="F243" i="4"/>
  <c r="F242" i="4"/>
  <c r="F241" i="4"/>
  <c r="E240" i="4"/>
  <c r="D240" i="4"/>
  <c r="F240" i="4" s="1"/>
  <c r="F239" i="4"/>
  <c r="F238" i="4"/>
  <c r="F237" i="4"/>
  <c r="E236" i="4"/>
  <c r="D236" i="4"/>
  <c r="F236" i="4" s="1"/>
  <c r="F235" i="4"/>
  <c r="F234" i="4"/>
  <c r="F233" i="4"/>
  <c r="F232" i="4"/>
  <c r="F231" i="4"/>
  <c r="E231" i="4"/>
  <c r="D231" i="4"/>
  <c r="F230" i="4"/>
  <c r="F229" i="4"/>
  <c r="E228" i="4"/>
  <c r="D228" i="4"/>
  <c r="C224" i="1" s="1"/>
  <c r="F227" i="4"/>
  <c r="F226" i="4"/>
  <c r="F225" i="4"/>
  <c r="E225" i="4"/>
  <c r="E224" i="4" s="1"/>
  <c r="D220" i="1" s="1"/>
  <c r="D225" i="4"/>
  <c r="F223" i="4"/>
  <c r="F222" i="4"/>
  <c r="F221" i="4"/>
  <c r="F220" i="4"/>
  <c r="F219" i="4"/>
  <c r="E219" i="4"/>
  <c r="D219" i="4"/>
  <c r="F218" i="4"/>
  <c r="F217" i="4"/>
  <c r="F216" i="4"/>
  <c r="E216" i="4"/>
  <c r="E215" i="4" s="1"/>
  <c r="D211" i="1" s="1"/>
  <c r="D216" i="4"/>
  <c r="D215"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c r="F132" i="4"/>
  <c r="F131" i="4"/>
  <c r="F130" i="4"/>
  <c r="F129" i="4"/>
  <c r="F128" i="4"/>
  <c r="E128" i="4"/>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7" i="4" s="1"/>
  <c r="D106" i="4"/>
  <c r="C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67" i="1" s="1"/>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C3" i="1" s="1"/>
  <c r="I36" i="3"/>
  <c r="G36" i="3"/>
  <c r="B36" i="3"/>
  <c r="I35" i="3"/>
  <c r="G35" i="3"/>
  <c r="B35" i="3"/>
  <c r="G34" i="3"/>
  <c r="B34" i="3"/>
  <c r="I33" i="3"/>
  <c r="G33" i="3"/>
  <c r="B33" i="3"/>
  <c r="I32" i="3"/>
  <c r="H32" i="3"/>
  <c r="G32" i="3"/>
  <c r="B32" i="3"/>
  <c r="H31" i="3"/>
  <c r="G31" i="3"/>
  <c r="B31" i="3"/>
  <c r="I30" i="3"/>
  <c r="H30" i="3"/>
  <c r="G30" i="3"/>
  <c r="B30"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H20" i="3"/>
  <c r="G20" i="3"/>
  <c r="B20" i="3"/>
  <c r="G19" i="3"/>
  <c r="B19" i="3"/>
  <c r="G18" i="3"/>
  <c r="B18" i="3"/>
  <c r="G17" i="3"/>
  <c r="B17" i="3"/>
  <c r="G16" i="3"/>
  <c r="B16" i="3"/>
  <c r="H10" i="3" a="1"/>
  <c r="H10" i="3" s="1"/>
  <c r="L3" i="9" s="1"/>
  <c r="H1580" i="1"/>
  <c r="G1580" i="1"/>
  <c r="C1580" i="1"/>
  <c r="H1579" i="1"/>
  <c r="G1579" i="1"/>
  <c r="C1579" i="1"/>
  <c r="C1578" i="1"/>
  <c r="H1578" i="1" s="1"/>
  <c r="C1577" i="1"/>
  <c r="H1577" i="1" s="1"/>
  <c r="H1576" i="1"/>
  <c r="G1576" i="1"/>
  <c r="C1576" i="1"/>
  <c r="H1575" i="1"/>
  <c r="G1575" i="1"/>
  <c r="C1575" i="1"/>
  <c r="C1574" i="1"/>
  <c r="H1574" i="1" s="1"/>
  <c r="C1573" i="1"/>
  <c r="H1573" i="1" s="1"/>
  <c r="H1572" i="1"/>
  <c r="G1572" i="1"/>
  <c r="C1572" i="1"/>
  <c r="H1571" i="1"/>
  <c r="G1571" i="1"/>
  <c r="C1571" i="1"/>
  <c r="C1570" i="1"/>
  <c r="H1570" i="1" s="1"/>
  <c r="C1569" i="1"/>
  <c r="H1569" i="1" s="1"/>
  <c r="H1568" i="1"/>
  <c r="G1568" i="1"/>
  <c r="C1568" i="1"/>
  <c r="H1567" i="1"/>
  <c r="G1567" i="1"/>
  <c r="C1567" i="1"/>
  <c r="C1566" i="1"/>
  <c r="H1566" i="1" s="1"/>
  <c r="C1565" i="1"/>
  <c r="H1565" i="1" s="1"/>
  <c r="H1564" i="1"/>
  <c r="G1564" i="1"/>
  <c r="C1564" i="1"/>
  <c r="H1563" i="1"/>
  <c r="G1563" i="1"/>
  <c r="C1563" i="1"/>
  <c r="C1562" i="1"/>
  <c r="H1562" i="1" s="1"/>
  <c r="C1561" i="1"/>
  <c r="H1561" i="1" s="1"/>
  <c r="H1560" i="1"/>
  <c r="G1560" i="1"/>
  <c r="C1560" i="1"/>
  <c r="H1559" i="1"/>
  <c r="G1559" i="1"/>
  <c r="C1559" i="1"/>
  <c r="C1558" i="1"/>
  <c r="H1558" i="1" s="1"/>
  <c r="C1557" i="1"/>
  <c r="H1557" i="1" s="1"/>
  <c r="H1556" i="1"/>
  <c r="G1556" i="1"/>
  <c r="C1556" i="1"/>
  <c r="H1555" i="1"/>
  <c r="G1555" i="1"/>
  <c r="C1555" i="1"/>
  <c r="C1554" i="1"/>
  <c r="H1554" i="1" s="1"/>
  <c r="C1553" i="1"/>
  <c r="H1553" i="1" s="1"/>
  <c r="H1552" i="1"/>
  <c r="G1552" i="1"/>
  <c r="C1552" i="1"/>
  <c r="H1551" i="1"/>
  <c r="G1551" i="1"/>
  <c r="C1551" i="1"/>
  <c r="C1550" i="1"/>
  <c r="H1550" i="1" s="1"/>
  <c r="C1549" i="1"/>
  <c r="H1549" i="1" s="1"/>
  <c r="H1548" i="1"/>
  <c r="G1548" i="1"/>
  <c r="C1548" i="1"/>
  <c r="H1547" i="1"/>
  <c r="G1547" i="1"/>
  <c r="C1547" i="1"/>
  <c r="C1546" i="1"/>
  <c r="H1546" i="1" s="1"/>
  <c r="C1545" i="1"/>
  <c r="H1545" i="1" s="1"/>
  <c r="H1544" i="1"/>
  <c r="G1544" i="1"/>
  <c r="C1544" i="1"/>
  <c r="H1543" i="1"/>
  <c r="G1543" i="1"/>
  <c r="C1543" i="1"/>
  <c r="C1542" i="1"/>
  <c r="H1542" i="1" s="1"/>
  <c r="G1541" i="1"/>
  <c r="C1541" i="1"/>
  <c r="H1541" i="1" s="1"/>
  <c r="H1540" i="1"/>
  <c r="G1540" i="1"/>
  <c r="C1540" i="1"/>
  <c r="H1539" i="1"/>
  <c r="G1539" i="1"/>
  <c r="C1539" i="1"/>
  <c r="C1538" i="1"/>
  <c r="H1538" i="1" s="1"/>
  <c r="C1537" i="1"/>
  <c r="H1537" i="1" s="1"/>
  <c r="H1536" i="1"/>
  <c r="G1536" i="1"/>
  <c r="C1536" i="1"/>
  <c r="H1535" i="1"/>
  <c r="G1535" i="1"/>
  <c r="C1535" i="1"/>
  <c r="C1534" i="1"/>
  <c r="H1534" i="1" s="1"/>
  <c r="G1533" i="1"/>
  <c r="C1533" i="1"/>
  <c r="H1533" i="1" s="1"/>
  <c r="H1532" i="1"/>
  <c r="G1532" i="1"/>
  <c r="C1532" i="1"/>
  <c r="H1531" i="1"/>
  <c r="G1531" i="1"/>
  <c r="C1531" i="1"/>
  <c r="C1530" i="1"/>
  <c r="H1530" i="1" s="1"/>
  <c r="C1529" i="1"/>
  <c r="H1529" i="1" s="1"/>
  <c r="H1528" i="1"/>
  <c r="G1528" i="1"/>
  <c r="C1528" i="1"/>
  <c r="H1527" i="1"/>
  <c r="G1527" i="1"/>
  <c r="C1527" i="1"/>
  <c r="C1526" i="1"/>
  <c r="H1526" i="1" s="1"/>
  <c r="H1525" i="1"/>
  <c r="G1525" i="1"/>
  <c r="C1525" i="1"/>
  <c r="H1524" i="1"/>
  <c r="G1524" i="1"/>
  <c r="C1524" i="1"/>
  <c r="H1523" i="1"/>
  <c r="G1523" i="1"/>
  <c r="C1523" i="1"/>
  <c r="C1522" i="1"/>
  <c r="H1522" i="1" s="1"/>
  <c r="H1521" i="1"/>
  <c r="G1521" i="1"/>
  <c r="C1521" i="1"/>
  <c r="H1520" i="1"/>
  <c r="G1520" i="1"/>
  <c r="C1520" i="1"/>
  <c r="H1519" i="1"/>
  <c r="G1519" i="1"/>
  <c r="C1519" i="1"/>
  <c r="C1518" i="1"/>
  <c r="H1518" i="1" s="1"/>
  <c r="H1516" i="1"/>
  <c r="G1516" i="1"/>
  <c r="C1516" i="1"/>
  <c r="H1515" i="1"/>
  <c r="G1515" i="1"/>
  <c r="C1515" i="1"/>
  <c r="C1514" i="1"/>
  <c r="H1514" i="1" s="1"/>
  <c r="G1513" i="1"/>
  <c r="C1513" i="1"/>
  <c r="H1513" i="1" s="1"/>
  <c r="H1512" i="1"/>
  <c r="G1512" i="1"/>
  <c r="C1512" i="1"/>
  <c r="H1511" i="1"/>
  <c r="G1511" i="1"/>
  <c r="C1511" i="1"/>
  <c r="G1510" i="1"/>
  <c r="C1510" i="1"/>
  <c r="H1510" i="1" s="1"/>
  <c r="C1509" i="1"/>
  <c r="H1509" i="1" s="1"/>
  <c r="H1508" i="1"/>
  <c r="G1508" i="1"/>
  <c r="C1508" i="1"/>
  <c r="H1507" i="1"/>
  <c r="G1507" i="1"/>
  <c r="C1507" i="1"/>
  <c r="H1506" i="1"/>
  <c r="G1506" i="1"/>
  <c r="C1506" i="1"/>
  <c r="H1505" i="1"/>
  <c r="G1505" i="1"/>
  <c r="C1505" i="1"/>
  <c r="H1504" i="1"/>
  <c r="C1504" i="1"/>
  <c r="G1504" i="1" s="1"/>
  <c r="C1503" i="1"/>
  <c r="H1503" i="1" s="1"/>
  <c r="C1502" i="1"/>
  <c r="H1502" i="1" s="1"/>
  <c r="C1500" i="1"/>
  <c r="H1500" i="1" s="1"/>
  <c r="H1498" i="1"/>
  <c r="G1498" i="1"/>
  <c r="C1498" i="1"/>
  <c r="H1497" i="1"/>
  <c r="G1497" i="1"/>
  <c r="C1497" i="1"/>
  <c r="H1496" i="1"/>
  <c r="G1496" i="1"/>
  <c r="C1496" i="1"/>
  <c r="H1495" i="1"/>
  <c r="G1495" i="1"/>
  <c r="C1495" i="1"/>
  <c r="H1494" i="1"/>
  <c r="G1494" i="1"/>
  <c r="C1494" i="1"/>
  <c r="H1493" i="1"/>
  <c r="G1493" i="1"/>
  <c r="C1493" i="1"/>
  <c r="H1492" i="1"/>
  <c r="C1492" i="1"/>
  <c r="G1492" i="1" s="1"/>
  <c r="H1491" i="1"/>
  <c r="G1491" i="1"/>
  <c r="C1491" i="1"/>
  <c r="H1490" i="1"/>
  <c r="G1490" i="1"/>
  <c r="C1490" i="1"/>
  <c r="H1489" i="1"/>
  <c r="G1489" i="1"/>
  <c r="C1489" i="1"/>
  <c r="H1488" i="1"/>
  <c r="G1488" i="1"/>
  <c r="C1488" i="1"/>
  <c r="H1487" i="1"/>
  <c r="G1487" i="1"/>
  <c r="C1487" i="1"/>
  <c r="G1486" i="1"/>
  <c r="C1486" i="1"/>
  <c r="H1486" i="1" s="1"/>
  <c r="C1485" i="1"/>
  <c r="H1485" i="1" s="1"/>
  <c r="C1484" i="1"/>
  <c r="H1484" i="1" s="1"/>
  <c r="C1483" i="1"/>
  <c r="G1483" i="1" s="1"/>
  <c r="C1482" i="1"/>
  <c r="H1482" i="1" s="1"/>
  <c r="G1480" i="1"/>
  <c r="C1480" i="1"/>
  <c r="H1480" i="1" s="1"/>
  <c r="J1479" i="1"/>
  <c r="G1479" i="1"/>
  <c r="D1479" i="1"/>
  <c r="H1479" i="1" s="1"/>
  <c r="I1479" i="1" s="1"/>
  <c r="C1479" i="1"/>
  <c r="D1478" i="1"/>
  <c r="J1478" i="1" s="1"/>
  <c r="C1478" i="1"/>
  <c r="J1477" i="1"/>
  <c r="G1477" i="1"/>
  <c r="D1477" i="1"/>
  <c r="H1477" i="1" s="1"/>
  <c r="I1477" i="1" s="1"/>
  <c r="C1477" i="1"/>
  <c r="D1476" i="1"/>
  <c r="J1476" i="1" s="1"/>
  <c r="C1476" i="1"/>
  <c r="H1475" i="1"/>
  <c r="G1475" i="1"/>
  <c r="D1475" i="1"/>
  <c r="C1475" i="1"/>
  <c r="D1474" i="1"/>
  <c r="C1474" i="1"/>
  <c r="J1474" i="1" s="1"/>
  <c r="J1473" i="1"/>
  <c r="H1473" i="1"/>
  <c r="G1473" i="1"/>
  <c r="I1473" i="1" s="1"/>
  <c r="D1473" i="1"/>
  <c r="C1473" i="1"/>
  <c r="D1472" i="1"/>
  <c r="C1472" i="1"/>
  <c r="J1472" i="1" s="1"/>
  <c r="J1471" i="1"/>
  <c r="H1471" i="1"/>
  <c r="G1471" i="1"/>
  <c r="I1471" i="1" s="1"/>
  <c r="D1471" i="1"/>
  <c r="C1471" i="1"/>
  <c r="H1470" i="1"/>
  <c r="G1470" i="1"/>
  <c r="D1470" i="1"/>
  <c r="C1470" i="1"/>
  <c r="D1469" i="1"/>
  <c r="G1469" i="1" s="1"/>
  <c r="C1469" i="1"/>
  <c r="H1469" i="1" s="1"/>
  <c r="D1468" i="1"/>
  <c r="J1468" i="1" s="1"/>
  <c r="C1468" i="1"/>
  <c r="H1468" i="1" s="1"/>
  <c r="D1467" i="1"/>
  <c r="G1467" i="1" s="1"/>
  <c r="C1467" i="1"/>
  <c r="J1467" i="1" s="1"/>
  <c r="D1466" i="1"/>
  <c r="J1466" i="1" s="1"/>
  <c r="C1466" i="1"/>
  <c r="D1465" i="1"/>
  <c r="J1465" i="1" s="1"/>
  <c r="C1465" i="1"/>
  <c r="J1464" i="1"/>
  <c r="I1464" i="1"/>
  <c r="H1464" i="1"/>
  <c r="G1464" i="1"/>
  <c r="D1464" i="1"/>
  <c r="C1464" i="1"/>
  <c r="D1463" i="1"/>
  <c r="J1463" i="1" s="1"/>
  <c r="C1463" i="1"/>
  <c r="J1462" i="1"/>
  <c r="I1462" i="1"/>
  <c r="H1462" i="1"/>
  <c r="G1462" i="1"/>
  <c r="D1462" i="1"/>
  <c r="C1462" i="1"/>
  <c r="D1461" i="1"/>
  <c r="C1461" i="1"/>
  <c r="H1461" i="1" s="1"/>
  <c r="J1460" i="1"/>
  <c r="G1460" i="1"/>
  <c r="I1460" i="1" s="1"/>
  <c r="D1460" i="1"/>
  <c r="H1460" i="1" s="1"/>
  <c r="C1460" i="1"/>
  <c r="D1459" i="1"/>
  <c r="C1459" i="1"/>
  <c r="J1459" i="1" s="1"/>
  <c r="J1458" i="1"/>
  <c r="G1458" i="1"/>
  <c r="I1458" i="1" s="1"/>
  <c r="D1458" i="1"/>
  <c r="H1458" i="1" s="1"/>
  <c r="C1458" i="1"/>
  <c r="D1457" i="1"/>
  <c r="C1457" i="1"/>
  <c r="J1457" i="1" s="1"/>
  <c r="J1456" i="1"/>
  <c r="H1456" i="1"/>
  <c r="G1456" i="1"/>
  <c r="I1456" i="1" s="1"/>
  <c r="D1456" i="1"/>
  <c r="C1456" i="1"/>
  <c r="D1455" i="1"/>
  <c r="C1455" i="1"/>
  <c r="J1455" i="1" s="1"/>
  <c r="H1454" i="1"/>
  <c r="D1454" i="1"/>
  <c r="C1454" i="1"/>
  <c r="G1454" i="1" s="1"/>
  <c r="H1453" i="1"/>
  <c r="G1453" i="1"/>
  <c r="D1453" i="1"/>
  <c r="C1453" i="1"/>
  <c r="D1452" i="1"/>
  <c r="J1452" i="1" s="1"/>
  <c r="C1452" i="1"/>
  <c r="H1452" i="1" s="1"/>
  <c r="J1451" i="1"/>
  <c r="I1451" i="1"/>
  <c r="H1451" i="1"/>
  <c r="G1451" i="1"/>
  <c r="D1451" i="1"/>
  <c r="C1451" i="1"/>
  <c r="D1450" i="1"/>
  <c r="J1450" i="1" s="1"/>
  <c r="C1450" i="1"/>
  <c r="D1449" i="1"/>
  <c r="C1449" i="1"/>
  <c r="J1449" i="1" s="1"/>
  <c r="D1448" i="1"/>
  <c r="G1448" i="1" s="1"/>
  <c r="C1448" i="1"/>
  <c r="J1448" i="1" s="1"/>
  <c r="D1447" i="1"/>
  <c r="C1447" i="1"/>
  <c r="J1447" i="1" s="1"/>
  <c r="D1446" i="1"/>
  <c r="J1446" i="1" s="1"/>
  <c r="C1446" i="1"/>
  <c r="J1445" i="1"/>
  <c r="H1445" i="1"/>
  <c r="G1445" i="1"/>
  <c r="D1445" i="1"/>
  <c r="C1445" i="1"/>
  <c r="D1444" i="1"/>
  <c r="C1444" i="1"/>
  <c r="J1444" i="1" s="1"/>
  <c r="J1443" i="1"/>
  <c r="H1443" i="1"/>
  <c r="I1443" i="1" s="1"/>
  <c r="G1443" i="1"/>
  <c r="D1443" i="1"/>
  <c r="C1443" i="1"/>
  <c r="D1442" i="1"/>
  <c r="C1442" i="1"/>
  <c r="J1442" i="1" s="1"/>
  <c r="J1441" i="1"/>
  <c r="H1441" i="1"/>
  <c r="I1441" i="1" s="1"/>
  <c r="G1441" i="1"/>
  <c r="D1441" i="1"/>
  <c r="C1441" i="1"/>
  <c r="D1440" i="1"/>
  <c r="C1440" i="1"/>
  <c r="J1440" i="1" s="1"/>
  <c r="J1439" i="1"/>
  <c r="H1439" i="1"/>
  <c r="G1439" i="1"/>
  <c r="I1439" i="1" s="1"/>
  <c r="D1439" i="1"/>
  <c r="C1439" i="1"/>
  <c r="H1438" i="1"/>
  <c r="G1438" i="1"/>
  <c r="D1438" i="1"/>
  <c r="C1438" i="1"/>
  <c r="D1435" i="1"/>
  <c r="H1434" i="1"/>
  <c r="G1434" i="1"/>
  <c r="D1434" i="1"/>
  <c r="C1434" i="1"/>
  <c r="H1433" i="1"/>
  <c r="G1433" i="1"/>
  <c r="D1433" i="1"/>
  <c r="C1433" i="1"/>
  <c r="H1432" i="1"/>
  <c r="G1432" i="1"/>
  <c r="D1432" i="1"/>
  <c r="C1432" i="1"/>
  <c r="H1431" i="1"/>
  <c r="G1431" i="1"/>
  <c r="D1431" i="1"/>
  <c r="C1431" i="1"/>
  <c r="H1430" i="1"/>
  <c r="G1430" i="1"/>
  <c r="D1430" i="1"/>
  <c r="C1430" i="1"/>
  <c r="D1429" i="1"/>
  <c r="C1429" i="1"/>
  <c r="H1429" i="1" s="1"/>
  <c r="H1428" i="1"/>
  <c r="G1428" i="1"/>
  <c r="D1428" i="1"/>
  <c r="C1428" i="1"/>
  <c r="H1427" i="1"/>
  <c r="D1427" i="1"/>
  <c r="C1427" i="1"/>
  <c r="G1427" i="1" s="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G713" i="1" s="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D645" i="1"/>
  <c r="H645" i="1" s="1"/>
  <c r="C645" i="1"/>
  <c r="D644" i="1"/>
  <c r="H644" i="1" s="1"/>
  <c r="C644" i="1"/>
  <c r="D643" i="1"/>
  <c r="H643" i="1" s="1"/>
  <c r="C643" i="1"/>
  <c r="H642" i="1"/>
  <c r="G642" i="1"/>
  <c r="D642" i="1"/>
  <c r="C642" i="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D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D412" i="1"/>
  <c r="H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D398" i="1"/>
  <c r="H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G374" i="1"/>
  <c r="D374" i="1"/>
  <c r="H374" i="1" s="1"/>
  <c r="C374" i="1"/>
  <c r="H373" i="1"/>
  <c r="D373" i="1"/>
  <c r="G373" i="1" s="1"/>
  <c r="C373" i="1"/>
  <c r="H372" i="1"/>
  <c r="G372" i="1"/>
  <c r="D372" i="1"/>
  <c r="C372" i="1"/>
  <c r="D371" i="1"/>
  <c r="H371" i="1" s="1"/>
  <c r="C371" i="1"/>
  <c r="G370" i="1"/>
  <c r="D370" i="1"/>
  <c r="H370" i="1" s="1"/>
  <c r="C370" i="1"/>
  <c r="D369" i="1"/>
  <c r="H369" i="1" s="1"/>
  <c r="C369" i="1"/>
  <c r="D368" i="1"/>
  <c r="H368" i="1" s="1"/>
  <c r="C368" i="1"/>
  <c r="H367" i="1"/>
  <c r="D367" i="1"/>
  <c r="G367" i="1" s="1"/>
  <c r="C367" i="1"/>
  <c r="G366" i="1"/>
  <c r="D366" i="1"/>
  <c r="H366" i="1" s="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C340"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5" i="1"/>
  <c r="G305" i="1"/>
  <c r="D305" i="1"/>
  <c r="C305" i="1"/>
  <c r="H304" i="1"/>
  <c r="G304" i="1"/>
  <c r="D304" i="1"/>
  <c r="C304" i="1"/>
  <c r="H303" i="1"/>
  <c r="G303" i="1"/>
  <c r="D303" i="1"/>
  <c r="C303" i="1"/>
  <c r="H302" i="1"/>
  <c r="G302" i="1"/>
  <c r="D302" i="1"/>
  <c r="C302" i="1"/>
  <c r="H301" i="1"/>
  <c r="G301" i="1"/>
  <c r="D301" i="1"/>
  <c r="C301" i="1"/>
  <c r="H300" i="1"/>
  <c r="G300" i="1"/>
  <c r="D300" i="1"/>
  <c r="C300" i="1"/>
  <c r="H298" i="1"/>
  <c r="G298" i="1"/>
  <c r="D298" i="1"/>
  <c r="C298" i="1"/>
  <c r="H297" i="1"/>
  <c r="G297" i="1"/>
  <c r="D297" i="1"/>
  <c r="C297" i="1"/>
  <c r="H296" i="1"/>
  <c r="G296" i="1"/>
  <c r="D296" i="1"/>
  <c r="C296" i="1"/>
  <c r="H295" i="1"/>
  <c r="G295" i="1"/>
  <c r="D295" i="1"/>
  <c r="C295" i="1"/>
  <c r="H292" i="1"/>
  <c r="G292" i="1"/>
  <c r="D292" i="1"/>
  <c r="C292" i="1"/>
  <c r="D291" i="1"/>
  <c r="H291" i="1" s="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H190" i="1" s="1"/>
  <c r="C190" i="1"/>
  <c r="G189" i="1"/>
  <c r="D189" i="1"/>
  <c r="H189" i="1" s="1"/>
  <c r="C189" i="1"/>
  <c r="D188" i="1"/>
  <c r="H188" i="1" s="1"/>
  <c r="C188" i="1"/>
  <c r="D187" i="1"/>
  <c r="H187" i="1" s="1"/>
  <c r="C187" i="1"/>
  <c r="D186" i="1"/>
  <c r="H186" i="1" s="1"/>
  <c r="C186" i="1"/>
  <c r="G185" i="1"/>
  <c r="D185" i="1"/>
  <c r="H185" i="1" s="1"/>
  <c r="C185" i="1"/>
  <c r="D184" i="1"/>
  <c r="H183" i="1"/>
  <c r="D183" i="1"/>
  <c r="G183" i="1" s="1"/>
  <c r="C183" i="1"/>
  <c r="H182" i="1"/>
  <c r="G182" i="1"/>
  <c r="D182" i="1"/>
  <c r="C182" i="1"/>
  <c r="D181" i="1"/>
  <c r="H181" i="1" s="1"/>
  <c r="C181" i="1"/>
  <c r="D180" i="1"/>
  <c r="H180" i="1" s="1"/>
  <c r="C180" i="1"/>
  <c r="D179" i="1"/>
  <c r="H179" i="1" s="1"/>
  <c r="C179" i="1"/>
  <c r="H178" i="1"/>
  <c r="G178" i="1"/>
  <c r="D178" i="1"/>
  <c r="C178" i="1"/>
  <c r="G177" i="1"/>
  <c r="D177" i="1"/>
  <c r="H177" i="1" s="1"/>
  <c r="C177" i="1"/>
  <c r="D176" i="1"/>
  <c r="H176" i="1" s="1"/>
  <c r="C176" i="1"/>
  <c r="D175" i="1"/>
  <c r="H175" i="1" s="1"/>
  <c r="C175" i="1"/>
  <c r="D174" i="1"/>
  <c r="H174" i="1" s="1"/>
  <c r="C174" i="1"/>
  <c r="D172" i="1"/>
  <c r="H172" i="1" s="1"/>
  <c r="C172" i="1"/>
  <c r="H171" i="1"/>
  <c r="G171" i="1"/>
  <c r="D171" i="1"/>
  <c r="C171" i="1"/>
  <c r="D170" i="1"/>
  <c r="H170" i="1" s="1"/>
  <c r="C170" i="1"/>
  <c r="D169" i="1"/>
  <c r="H169" i="1" s="1"/>
  <c r="C169" i="1"/>
  <c r="D168" i="1"/>
  <c r="H168" i="1" s="1"/>
  <c r="C168" i="1"/>
  <c r="D167" i="1"/>
  <c r="H167" i="1" s="1"/>
  <c r="C167" i="1"/>
  <c r="H166" i="1"/>
  <c r="D166" i="1"/>
  <c r="G166" i="1" s="1"/>
  <c r="C166" i="1"/>
  <c r="D165" i="1"/>
  <c r="G165" i="1" s="1"/>
  <c r="C165" i="1"/>
  <c r="H164" i="1"/>
  <c r="G164" i="1"/>
  <c r="D164" i="1"/>
  <c r="C164" i="1"/>
  <c r="D163" i="1"/>
  <c r="H163" i="1" s="1"/>
  <c r="C163" i="1"/>
  <c r="H162" i="1"/>
  <c r="G162" i="1"/>
  <c r="D162" i="1"/>
  <c r="C162" i="1"/>
  <c r="D161" i="1"/>
  <c r="H161" i="1" s="1"/>
  <c r="C161" i="1"/>
  <c r="D160" i="1"/>
  <c r="H160" i="1" s="1"/>
  <c r="C160" i="1"/>
  <c r="G158" i="1"/>
  <c r="D158" i="1"/>
  <c r="H158" i="1" s="1"/>
  <c r="C158" i="1"/>
  <c r="G157" i="1"/>
  <c r="D157" i="1"/>
  <c r="H157" i="1" s="1"/>
  <c r="C157" i="1"/>
  <c r="D156" i="1"/>
  <c r="G156" i="1" s="1"/>
  <c r="C156" i="1"/>
  <c r="D155" i="1"/>
  <c r="H155" i="1" s="1"/>
  <c r="C155" i="1"/>
  <c r="D154" i="1"/>
  <c r="H154" i="1" s="1"/>
  <c r="C154" i="1"/>
  <c r="D153" i="1"/>
  <c r="H153" i="1" s="1"/>
  <c r="C153" i="1"/>
  <c r="H152" i="1"/>
  <c r="D152" i="1"/>
  <c r="G152" i="1" s="1"/>
  <c r="C152" i="1"/>
  <c r="H151" i="1"/>
  <c r="G151" i="1"/>
  <c r="D151" i="1"/>
  <c r="C151" i="1"/>
  <c r="H150" i="1"/>
  <c r="G150" i="1"/>
  <c r="D150" i="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G131" i="1" s="1"/>
  <c r="C131" i="1"/>
  <c r="H130" i="1"/>
  <c r="G130" i="1"/>
  <c r="D130" i="1"/>
  <c r="C130" i="1"/>
  <c r="C129" i="1"/>
  <c r="H128" i="1"/>
  <c r="G128" i="1"/>
  <c r="D128" i="1"/>
  <c r="C128" i="1"/>
  <c r="H127" i="1"/>
  <c r="G127" i="1"/>
  <c r="D127" i="1"/>
  <c r="C127" i="1"/>
  <c r="H126" i="1"/>
  <c r="G126" i="1"/>
  <c r="D126" i="1"/>
  <c r="C126" i="1"/>
  <c r="H125" i="1"/>
  <c r="G125" i="1"/>
  <c r="D125" i="1"/>
  <c r="C125" i="1"/>
  <c r="C124" i="1"/>
  <c r="D123" i="1"/>
  <c r="H123" i="1" s="1"/>
  <c r="C123" i="1"/>
  <c r="D122" i="1"/>
  <c r="H122" i="1" s="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03" i="1" l="1"/>
  <c r="G1485" i="1"/>
  <c r="G645" i="1"/>
  <c r="G644" i="1"/>
  <c r="G643" i="1"/>
  <c r="G168" i="1"/>
  <c r="H1483" i="1"/>
  <c r="G1500" i="1"/>
  <c r="G1482" i="1"/>
  <c r="H1499" i="1"/>
  <c r="G1499" i="1"/>
  <c r="G1502" i="1"/>
  <c r="C1501" i="1"/>
  <c r="H1481" i="1"/>
  <c r="G1481" i="1"/>
  <c r="G1484" i="1"/>
  <c r="F652" i="4"/>
  <c r="G710" i="1"/>
  <c r="G711" i="1"/>
  <c r="H713" i="1"/>
  <c r="G715" i="1"/>
  <c r="E32" i="9"/>
  <c r="B32" i="9" s="1"/>
  <c r="G641" i="1"/>
  <c r="G398" i="1"/>
  <c r="G368" i="1"/>
  <c r="G371" i="1"/>
  <c r="G369" i="1"/>
  <c r="F369" i="4"/>
  <c r="G289" i="1"/>
  <c r="G412" i="1"/>
  <c r="G290" i="1"/>
  <c r="G291" i="1"/>
  <c r="G209" i="1"/>
  <c r="G207" i="1"/>
  <c r="G206" i="1"/>
  <c r="F210" i="4"/>
  <c r="G191" i="1"/>
  <c r="G188" i="1"/>
  <c r="F188" i="4"/>
  <c r="G187" i="1"/>
  <c r="G186" i="1"/>
  <c r="B222" i="9"/>
  <c r="E45" i="9"/>
  <c r="B45" i="9" s="1"/>
  <c r="F220" i="9"/>
  <c r="B220" i="9" s="1"/>
  <c r="G181" i="1"/>
  <c r="E43" i="9"/>
  <c r="B43" i="9" s="1"/>
  <c r="G180" i="1"/>
  <c r="F219" i="9"/>
  <c r="B219" i="9" s="1"/>
  <c r="G179" i="1"/>
  <c r="F218" i="9"/>
  <c r="B218" i="9" s="1"/>
  <c r="G176" i="1"/>
  <c r="G175" i="1"/>
  <c r="G174" i="1"/>
  <c r="G172" i="1"/>
  <c r="G170" i="1"/>
  <c r="G169" i="1"/>
  <c r="H165" i="1"/>
  <c r="G167" i="1"/>
  <c r="E163" i="4"/>
  <c r="D159" i="1" s="1"/>
  <c r="G163" i="1"/>
  <c r="E40" i="9"/>
  <c r="B40" i="9" s="1"/>
  <c r="G160" i="1"/>
  <c r="F164" i="4"/>
  <c r="G161" i="1"/>
  <c r="G155" i="1"/>
  <c r="H156" i="1"/>
  <c r="G154" i="1"/>
  <c r="B217" i="9"/>
  <c r="E39" i="9"/>
  <c r="B39" i="9" s="1"/>
  <c r="G149" i="1"/>
  <c r="G153" i="1"/>
  <c r="E152" i="4"/>
  <c r="G20" i="9" s="1"/>
  <c r="G132" i="1"/>
  <c r="H129" i="1"/>
  <c r="G129" i="1"/>
  <c r="H131" i="1"/>
  <c r="F134" i="4"/>
  <c r="F133" i="4"/>
  <c r="G121" i="1"/>
  <c r="E124" i="4"/>
  <c r="D120" i="1" s="1"/>
  <c r="G123" i="1"/>
  <c r="F125" i="4"/>
  <c r="G122" i="1"/>
  <c r="F216" i="9"/>
  <c r="B216" i="9" s="1"/>
  <c r="G113" i="1"/>
  <c r="G81" i="1"/>
  <c r="G79" i="1"/>
  <c r="F83" i="4"/>
  <c r="E26" i="9"/>
  <c r="B26" i="9" s="1"/>
  <c r="E273" i="9"/>
  <c r="B273" i="9" s="1"/>
  <c r="G647" i="1"/>
  <c r="E284" i="9"/>
  <c r="B284" i="9" s="1"/>
  <c r="B214" i="9"/>
  <c r="E283" i="9"/>
  <c r="B283" i="9" s="1"/>
  <c r="H326" i="1"/>
  <c r="G326" i="1"/>
  <c r="H173" i="1"/>
  <c r="G173" i="1"/>
  <c r="H224" i="1"/>
  <c r="G224" i="1"/>
  <c r="F311" i="4"/>
  <c r="C306" i="1"/>
  <c r="H3" i="1"/>
  <c r="G3" i="1"/>
  <c r="F344" i="4"/>
  <c r="C339" i="1"/>
  <c r="H255" i="1"/>
  <c r="G255" i="1"/>
  <c r="D415" i="1"/>
  <c r="H40" i="1"/>
  <c r="G40" i="1"/>
  <c r="H67" i="1"/>
  <c r="G67" i="1"/>
  <c r="H299" i="1"/>
  <c r="G299" i="1"/>
  <c r="C148" i="1"/>
  <c r="H108" i="1"/>
  <c r="G108" i="1"/>
  <c r="F215" i="4"/>
  <c r="C211" i="1"/>
  <c r="H9" i="3"/>
  <c r="C192" i="1"/>
  <c r="F196" i="4"/>
  <c r="H240" i="1"/>
  <c r="G240" i="1"/>
  <c r="F516" i="4"/>
  <c r="D515" i="4"/>
  <c r="B297" i="9"/>
  <c r="E296" i="9"/>
  <c r="I10" i="3" s="1"/>
  <c r="G1446" i="1"/>
  <c r="G1450" i="1"/>
  <c r="G1452" i="1"/>
  <c r="I1452" i="1" s="1"/>
  <c r="G1463" i="1"/>
  <c r="G1465" i="1"/>
  <c r="G1476" i="1"/>
  <c r="G1478" i="1"/>
  <c r="D50" i="4"/>
  <c r="F112" i="4"/>
  <c r="D252" i="4"/>
  <c r="G289" i="9"/>
  <c r="F177" i="5"/>
  <c r="C184" i="1"/>
  <c r="C232" i="1"/>
  <c r="C307" i="1"/>
  <c r="C334" i="1"/>
  <c r="C364" i="1"/>
  <c r="C1435" i="1"/>
  <c r="G1440" i="1"/>
  <c r="G1442" i="1"/>
  <c r="I1442" i="1" s="1"/>
  <c r="G1444" i="1"/>
  <c r="I1444" i="1" s="1"/>
  <c r="H1446" i="1"/>
  <c r="H1448" i="1"/>
  <c r="I1448" i="1" s="1"/>
  <c r="H1450" i="1"/>
  <c r="H1463" i="1"/>
  <c r="H1465" i="1"/>
  <c r="H1467" i="1"/>
  <c r="I1467" i="1" s="1"/>
  <c r="H1476" i="1"/>
  <c r="H1478" i="1"/>
  <c r="F7" i="4"/>
  <c r="E50" i="4"/>
  <c r="D46" i="1" s="1"/>
  <c r="E106" i="4"/>
  <c r="D102" i="1" s="1"/>
  <c r="H102" i="1" s="1"/>
  <c r="F177" i="4"/>
  <c r="E252" i="4"/>
  <c r="D248" i="1" s="1"/>
  <c r="F259" i="4"/>
  <c r="F304" i="4"/>
  <c r="F312" i="4"/>
  <c r="E644" i="4"/>
  <c r="D638" i="1" s="1"/>
  <c r="D124" i="1"/>
  <c r="D148" i="1"/>
  <c r="D307" i="1"/>
  <c r="D340" i="1"/>
  <c r="D346" i="1"/>
  <c r="H1440" i="1"/>
  <c r="H1442" i="1"/>
  <c r="H1444" i="1"/>
  <c r="G1455" i="1"/>
  <c r="G1457" i="1"/>
  <c r="I1457" i="1" s="1"/>
  <c r="G1459" i="1"/>
  <c r="I1459" i="1" s="1"/>
  <c r="G1461" i="1"/>
  <c r="G1472" i="1"/>
  <c r="G1474" i="1"/>
  <c r="G1509" i="1"/>
  <c r="G1529" i="1"/>
  <c r="G1537" i="1"/>
  <c r="G1545" i="1"/>
  <c r="G1549" i="1"/>
  <c r="G1553" i="1"/>
  <c r="G1557" i="1"/>
  <c r="G1561" i="1"/>
  <c r="G1565" i="1"/>
  <c r="G1569" i="1"/>
  <c r="G1573" i="1"/>
  <c r="G1577" i="1"/>
  <c r="H28" i="3"/>
  <c r="D124" i="4"/>
  <c r="F228" i="4"/>
  <c r="F244" i="4"/>
  <c r="D299" i="4"/>
  <c r="F331" i="4"/>
  <c r="E142" i="9"/>
  <c r="B142" i="9" s="1"/>
  <c r="F7" i="5"/>
  <c r="B265" i="9"/>
  <c r="G1429" i="1"/>
  <c r="H1455" i="1"/>
  <c r="H1457" i="1"/>
  <c r="H1459" i="1"/>
  <c r="H1472" i="1"/>
  <c r="H1474" i="1"/>
  <c r="D163" i="4"/>
  <c r="D151" i="4" s="1"/>
  <c r="E299" i="4"/>
  <c r="D82" i="4"/>
  <c r="D6" i="4" s="1"/>
  <c r="D224" i="4"/>
  <c r="D363" i="4"/>
  <c r="F490" i="4"/>
  <c r="D484" i="4"/>
  <c r="C638" i="1"/>
  <c r="C1154" i="1"/>
  <c r="C1436" i="1"/>
  <c r="G1514" i="1"/>
  <c r="G1518" i="1"/>
  <c r="G1522" i="1"/>
  <c r="G1526" i="1"/>
  <c r="G1530" i="1"/>
  <c r="G1534" i="1"/>
  <c r="G1538" i="1"/>
  <c r="G1542" i="1"/>
  <c r="G1546" i="1"/>
  <c r="G1550" i="1"/>
  <c r="G1554" i="1"/>
  <c r="G1558" i="1"/>
  <c r="G1562" i="1"/>
  <c r="G1566" i="1"/>
  <c r="G1570" i="1"/>
  <c r="G1574" i="1"/>
  <c r="G1578" i="1"/>
  <c r="D263" i="4"/>
  <c r="E363" i="4"/>
  <c r="D358" i="1" s="1"/>
  <c r="B228" i="9"/>
  <c r="B252" i="9"/>
  <c r="D1436" i="1"/>
  <c r="G1447" i="1"/>
  <c r="I1447" i="1" s="1"/>
  <c r="G1449" i="1"/>
  <c r="I1449" i="1" s="1"/>
  <c r="G1466" i="1"/>
  <c r="I1466" i="1" s="1"/>
  <c r="G1468" i="1"/>
  <c r="I1468" i="1" s="1"/>
  <c r="H29" i="3"/>
  <c r="F421" i="4"/>
  <c r="D420" i="4"/>
  <c r="E528" i="4"/>
  <c r="H1447" i="1"/>
  <c r="H1449" i="1"/>
  <c r="H1466" i="1"/>
  <c r="B267" i="9"/>
  <c r="C510" i="1"/>
  <c r="C1437" i="1"/>
  <c r="E68" i="5"/>
  <c r="E176" i="5"/>
  <c r="D411" i="1"/>
  <c r="D1437" i="1"/>
  <c r="D351" i="4"/>
  <c r="D643" i="4"/>
  <c r="F416" i="4"/>
  <c r="E484" i="4"/>
  <c r="D478" i="1" s="1"/>
  <c r="E7" i="5"/>
  <c r="F238" i="5"/>
  <c r="D237" i="5"/>
  <c r="F594" i="4"/>
  <c r="D78" i="5"/>
  <c r="D134" i="5"/>
  <c r="F130" i="6"/>
  <c r="G162" i="9"/>
  <c r="E162" i="9" s="1"/>
  <c r="B162" i="9" s="1"/>
  <c r="M212" i="9"/>
  <c r="F212" i="9" s="1"/>
  <c r="B212" i="9" s="1"/>
  <c r="F581" i="4"/>
  <c r="F603" i="4"/>
  <c r="D87" i="5"/>
  <c r="F115" i="6"/>
  <c r="G165" i="9"/>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529" i="4"/>
  <c r="D206" i="5"/>
  <c r="F246" i="5"/>
  <c r="F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D42" i="8"/>
  <c r="G294" i="9" s="1"/>
  <c r="E294" i="9" s="1"/>
  <c r="G160" i="9"/>
  <c r="E160" i="9" s="1"/>
  <c r="B160" i="9" s="1"/>
  <c r="G163" i="9"/>
  <c r="E163" i="9" s="1"/>
  <c r="B163" i="9" s="1"/>
  <c r="D190" i="5"/>
  <c r="D176" i="5" s="1"/>
  <c r="F12" i="5"/>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F571" i="4"/>
  <c r="G193" i="9"/>
  <c r="E193" i="9" s="1"/>
  <c r="B193" i="9" s="1"/>
  <c r="G196" i="9"/>
  <c r="E196" i="9" s="1"/>
  <c r="B196" i="9" s="1"/>
  <c r="G199" i="9"/>
  <c r="E199" i="9" s="1"/>
  <c r="B199" i="9" s="1"/>
  <c r="G202" i="9"/>
  <c r="E202" i="9" s="1"/>
  <c r="B202" i="9" s="1"/>
  <c r="G205" i="9"/>
  <c r="E205" i="9" s="1"/>
  <c r="B205" i="9" s="1"/>
  <c r="G208" i="9"/>
  <c r="E208" i="9" s="1"/>
  <c r="B208" i="9" s="1"/>
  <c r="G211" i="9"/>
  <c r="E211" i="9" s="1"/>
  <c r="B211" i="9" s="1"/>
  <c r="H289" i="9"/>
  <c r="G161" i="9"/>
  <c r="E161" i="9" s="1"/>
  <c r="B161" i="9" s="1"/>
  <c r="G164" i="9"/>
  <c r="G299" i="9"/>
  <c r="E299"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501" i="1" l="1"/>
  <c r="H1501" i="1"/>
  <c r="F644" i="4"/>
  <c r="H20" i="9"/>
  <c r="E20" i="9" s="1"/>
  <c r="E19" i="9" s="1"/>
  <c r="F152" i="4"/>
  <c r="E151" i="4"/>
  <c r="F151" i="4" s="1"/>
  <c r="B191" i="9"/>
  <c r="D289" i="4"/>
  <c r="C147" i="1"/>
  <c r="H17" i="3"/>
  <c r="F176" i="5"/>
  <c r="D175" i="5"/>
  <c r="H22" i="3"/>
  <c r="C1153" i="1"/>
  <c r="B294" i="9"/>
  <c r="C2" i="1"/>
  <c r="H16" i="3"/>
  <c r="D290" i="4"/>
  <c r="F529" i="4"/>
  <c r="D528" i="4"/>
  <c r="C523" i="1"/>
  <c r="E6" i="5"/>
  <c r="I20" i="3"/>
  <c r="D985" i="1"/>
  <c r="H415" i="1"/>
  <c r="G415" i="1"/>
  <c r="E165" i="9"/>
  <c r="B165" i="9" s="1"/>
  <c r="H1436" i="1"/>
  <c r="G1436" i="1"/>
  <c r="C120" i="1"/>
  <c r="F124" i="4"/>
  <c r="I1440" i="1"/>
  <c r="C248" i="1"/>
  <c r="F252" i="4"/>
  <c r="F515" i="4"/>
  <c r="C509" i="1"/>
  <c r="H148" i="1"/>
  <c r="G148" i="1"/>
  <c r="E420" i="4"/>
  <c r="F190" i="5"/>
  <c r="G291" i="9"/>
  <c r="E291" i="9" s="1"/>
  <c r="B291" i="9" s="1"/>
  <c r="C1167" i="1"/>
  <c r="F643" i="4"/>
  <c r="C637" i="1"/>
  <c r="H1154" i="1"/>
  <c r="G1154" i="1"/>
  <c r="F106" i="4"/>
  <c r="H340" i="1"/>
  <c r="G340" i="1"/>
  <c r="H1435" i="1"/>
  <c r="G1435" i="1"/>
  <c r="E350" i="4"/>
  <c r="D350" i="4"/>
  <c r="C346" i="1"/>
  <c r="F351" i="4"/>
  <c r="H638" i="1"/>
  <c r="G638" i="1"/>
  <c r="H364" i="1"/>
  <c r="G364" i="1"/>
  <c r="F50" i="4"/>
  <c r="C46" i="1"/>
  <c r="F484" i="4"/>
  <c r="C478" i="1"/>
  <c r="I1474" i="1"/>
  <c r="H334" i="1"/>
  <c r="G334" i="1"/>
  <c r="I1478" i="1"/>
  <c r="E6" i="4"/>
  <c r="E164" i="9"/>
  <c r="B164" i="9" s="1"/>
  <c r="F134" i="5"/>
  <c r="C1112" i="1"/>
  <c r="H411" i="1"/>
  <c r="G411" i="1"/>
  <c r="I1472" i="1"/>
  <c r="H124" i="1"/>
  <c r="G124" i="1"/>
  <c r="H307" i="1"/>
  <c r="G307" i="1"/>
  <c r="I1476" i="1"/>
  <c r="H339" i="1"/>
  <c r="G339" i="1"/>
  <c r="B299" i="9"/>
  <c r="E298" i="9"/>
  <c r="D68" i="5"/>
  <c r="F78" i="5"/>
  <c r="C1056" i="1"/>
  <c r="F363" i="4"/>
  <c r="C358" i="1"/>
  <c r="H232" i="1"/>
  <c r="G232" i="1"/>
  <c r="I1465" i="1"/>
  <c r="H192" i="1"/>
  <c r="G192" i="1"/>
  <c r="K3" i="9"/>
  <c r="I9" i="3"/>
  <c r="G102" i="1"/>
  <c r="E175" i="5"/>
  <c r="D1152" i="1" s="1"/>
  <c r="I22" i="3"/>
  <c r="D1153" i="1"/>
  <c r="F224" i="4"/>
  <c r="C220" i="1"/>
  <c r="D1046" i="1"/>
  <c r="I21" i="3"/>
  <c r="D635" i="4"/>
  <c r="C414" i="1"/>
  <c r="F420" i="4"/>
  <c r="C78" i="1"/>
  <c r="F82" i="4"/>
  <c r="H211" i="1"/>
  <c r="G211" i="1"/>
  <c r="F263" i="4"/>
  <c r="C259" i="1"/>
  <c r="I1463" i="1"/>
  <c r="K1432" i="9"/>
  <c r="G295" i="9"/>
  <c r="E295" i="9" s="1"/>
  <c r="B295" i="9" s="1"/>
  <c r="I34" i="3"/>
  <c r="C1517" i="1"/>
  <c r="F146" i="5"/>
  <c r="C1124" i="1"/>
  <c r="F237" i="5"/>
  <c r="H23" i="3"/>
  <c r="C1214" i="1"/>
  <c r="H1437" i="1"/>
  <c r="G1437" i="1"/>
  <c r="D294" i="1"/>
  <c r="E298" i="4"/>
  <c r="I1455" i="1"/>
  <c r="I1450" i="1"/>
  <c r="F87" i="5"/>
  <c r="C1065" i="1"/>
  <c r="E636" i="4"/>
  <c r="D630" i="1" s="1"/>
  <c r="D522" i="1"/>
  <c r="H184" i="1"/>
  <c r="G184" i="1"/>
  <c r="G292" i="9"/>
  <c r="E292" i="9" s="1"/>
  <c r="B292" i="9" s="1"/>
  <c r="F206" i="5"/>
  <c r="C1183" i="1"/>
  <c r="H510" i="1"/>
  <c r="G510" i="1"/>
  <c r="C159" i="1"/>
  <c r="F163" i="4"/>
  <c r="C294" i="1"/>
  <c r="F299" i="4"/>
  <c r="D298" i="4"/>
  <c r="E289" i="9"/>
  <c r="B289" i="9" s="1"/>
  <c r="I1446" i="1"/>
  <c r="H306" i="1"/>
  <c r="G306" i="1"/>
  <c r="I17" i="3" l="1"/>
  <c r="E289" i="4"/>
  <c r="E290" i="4" s="1"/>
  <c r="D286" i="1" s="1"/>
  <c r="D147" i="1"/>
  <c r="G147" i="1" s="1"/>
  <c r="B20" i="9"/>
  <c r="F635" i="4"/>
  <c r="C629" i="1"/>
  <c r="H1112" i="1"/>
  <c r="G1112" i="1"/>
  <c r="H46" i="1"/>
  <c r="G46" i="1"/>
  <c r="H509" i="1"/>
  <c r="G509" i="1"/>
  <c r="H1183" i="1"/>
  <c r="G1183" i="1"/>
  <c r="E293" i="9"/>
  <c r="H220" i="1"/>
  <c r="G220" i="1"/>
  <c r="E412" i="4"/>
  <c r="D2" i="1"/>
  <c r="G2" i="1" s="1"/>
  <c r="I16" i="3"/>
  <c r="H276" i="9"/>
  <c r="D984" i="1"/>
  <c r="H248" i="1"/>
  <c r="G248" i="1"/>
  <c r="H523" i="1"/>
  <c r="G523" i="1"/>
  <c r="H1153" i="1"/>
  <c r="G1153" i="1"/>
  <c r="H1214" i="1"/>
  <c r="G1214" i="1"/>
  <c r="H637" i="1"/>
  <c r="G637" i="1"/>
  <c r="D636" i="4"/>
  <c r="F528" i="4"/>
  <c r="C522" i="1"/>
  <c r="H259" i="1"/>
  <c r="G259" i="1"/>
  <c r="F175" i="5"/>
  <c r="C1152" i="1"/>
  <c r="H985" i="1"/>
  <c r="G985" i="1"/>
  <c r="C286" i="1"/>
  <c r="H478" i="1"/>
  <c r="G478" i="1"/>
  <c r="F350" i="4"/>
  <c r="C345" i="1"/>
  <c r="D408" i="4"/>
  <c r="D407" i="4"/>
  <c r="C293" i="1"/>
  <c r="F298" i="4"/>
  <c r="H358" i="1"/>
  <c r="G358" i="1"/>
  <c r="H346" i="1"/>
  <c r="G346" i="1"/>
  <c r="H1167" i="1"/>
  <c r="G1167" i="1"/>
  <c r="H120" i="1"/>
  <c r="G120" i="1"/>
  <c r="H1124" i="1"/>
  <c r="G1124" i="1"/>
  <c r="H294" i="1"/>
  <c r="G294" i="1"/>
  <c r="H1065" i="1"/>
  <c r="G1065" i="1"/>
  <c r="H78" i="1"/>
  <c r="G78" i="1"/>
  <c r="H1056" i="1"/>
  <c r="G1056" i="1"/>
  <c r="E408" i="4"/>
  <c r="D403" i="1" s="1"/>
  <c r="D345" i="1"/>
  <c r="E407" i="4"/>
  <c r="D402" i="1" s="1"/>
  <c r="D293" i="1"/>
  <c r="E635" i="4"/>
  <c r="D629" i="1" s="1"/>
  <c r="D414" i="1"/>
  <c r="D412" i="4"/>
  <c r="H159" i="1"/>
  <c r="G159" i="1"/>
  <c r="H1517" i="1"/>
  <c r="G1517" i="1"/>
  <c r="H11" i="3"/>
  <c r="H414" i="1"/>
  <c r="G414" i="1"/>
  <c r="F68" i="5"/>
  <c r="H21" i="3"/>
  <c r="C1046" i="1"/>
  <c r="D6" i="5"/>
  <c r="F6" i="4"/>
  <c r="D413" i="4"/>
  <c r="C285" i="1"/>
  <c r="D291" i="4"/>
  <c r="D285" i="1" l="1"/>
  <c r="H285" i="1" s="1"/>
  <c r="E291" i="4"/>
  <c r="D287" i="1" s="1"/>
  <c r="E413" i="4"/>
  <c r="E640" i="4" s="1"/>
  <c r="H147" i="1"/>
  <c r="F289" i="4"/>
  <c r="H2" i="1"/>
  <c r="F290" i="4"/>
  <c r="H293" i="1"/>
  <c r="G293" i="1"/>
  <c r="N3" i="9"/>
  <c r="I11" i="3"/>
  <c r="G282" i="9"/>
  <c r="E282" i="9" s="1"/>
  <c r="B282" i="9" s="1"/>
  <c r="F6" i="5"/>
  <c r="G276" i="9"/>
  <c r="E276" i="9" s="1"/>
  <c r="C984" i="1"/>
  <c r="H345" i="1"/>
  <c r="G345" i="1"/>
  <c r="H522" i="1"/>
  <c r="G522" i="1"/>
  <c r="C402" i="1"/>
  <c r="F407" i="4"/>
  <c r="H1046" i="1"/>
  <c r="G1046" i="1"/>
  <c r="D640" i="4"/>
  <c r="D415" i="4"/>
  <c r="C408" i="1"/>
  <c r="D639" i="4"/>
  <c r="F412" i="4"/>
  <c r="D414" i="4"/>
  <c r="C407" i="1"/>
  <c r="F636" i="4"/>
  <c r="C630" i="1"/>
  <c r="F408" i="4"/>
  <c r="C403" i="1"/>
  <c r="E639" i="4"/>
  <c r="D407" i="1"/>
  <c r="H629" i="1"/>
  <c r="G629" i="1"/>
  <c r="H286" i="1"/>
  <c r="G286" i="1"/>
  <c r="F291" i="4"/>
  <c r="C287" i="1"/>
  <c r="H1152" i="1"/>
  <c r="G1152" i="1"/>
  <c r="D408" i="1" l="1"/>
  <c r="H408" i="1" s="1"/>
  <c r="F413" i="4"/>
  <c r="G285" i="1"/>
  <c r="E415" i="4"/>
  <c r="D410" i="1" s="1"/>
  <c r="E414" i="4"/>
  <c r="D409" i="1" s="1"/>
  <c r="H407" i="1"/>
  <c r="G407" i="1"/>
  <c r="H8" i="3"/>
  <c r="H984" i="1"/>
  <c r="G984" i="1"/>
  <c r="E275" i="9"/>
  <c r="B276" i="9"/>
  <c r="E641" i="4"/>
  <c r="D633" i="1"/>
  <c r="E642" i="4"/>
  <c r="D634" i="1"/>
  <c r="H287" i="1"/>
  <c r="G287" i="1"/>
  <c r="H403" i="1"/>
  <c r="G403" i="1"/>
  <c r="F415" i="4"/>
  <c r="C410" i="1"/>
  <c r="H630" i="1"/>
  <c r="G630" i="1"/>
  <c r="C409" i="1"/>
  <c r="F639" i="4"/>
  <c r="D641" i="4"/>
  <c r="C633" i="1"/>
  <c r="D642" i="4"/>
  <c r="F640" i="4"/>
  <c r="C634" i="1"/>
  <c r="H402" i="1"/>
  <c r="G402" i="1"/>
  <c r="G408" i="1" l="1"/>
  <c r="F414" i="4"/>
  <c r="F642" i="4"/>
  <c r="D646" i="4"/>
  <c r="C636" i="1"/>
  <c r="H409" i="1"/>
  <c r="G409" i="1"/>
  <c r="E646" i="4"/>
  <c r="D636" i="1"/>
  <c r="E645" i="4"/>
  <c r="D635" i="1"/>
  <c r="H410" i="1"/>
  <c r="G410" i="1"/>
  <c r="H634" i="1"/>
  <c r="G634" i="1"/>
  <c r="M3" i="9"/>
  <c r="I8" i="3"/>
  <c r="H633" i="1"/>
  <c r="G633" i="1"/>
  <c r="F641" i="4"/>
  <c r="D645" i="4"/>
  <c r="C635" i="1"/>
  <c r="G274" i="9"/>
  <c r="E274" i="9" s="1"/>
  <c r="B274" i="9" s="1"/>
  <c r="D639" i="1" l="1"/>
  <c r="I18" i="3"/>
  <c r="F645" i="4"/>
  <c r="H18" i="3"/>
  <c r="C639" i="1"/>
  <c r="H635" i="1"/>
  <c r="G635" i="1"/>
  <c r="H7" i="3"/>
  <c r="I19" i="3"/>
  <c r="D640" i="1"/>
  <c r="H636" i="1"/>
  <c r="G636" i="1"/>
  <c r="F646" i="4"/>
  <c r="H19" i="3"/>
  <c r="C640" i="1"/>
  <c r="J3" i="9" l="1"/>
  <c r="I7" i="3"/>
  <c r="H639" i="1"/>
  <c r="G639" i="1"/>
  <c r="H640" i="1"/>
  <c r="G640" i="1"/>
  <c r="M271" i="9" l="1"/>
  <c r="L271" i="9"/>
  <c r="H18" i="9"/>
  <c r="G18" i="9"/>
  <c r="I13" i="9"/>
  <c r="K7" i="9"/>
  <c r="J5" i="9"/>
  <c r="I9" i="9"/>
  <c r="K12" i="9"/>
  <c r="J6" i="9"/>
  <c r="J9" i="9"/>
  <c r="H15" i="9"/>
  <c r="J17" i="9"/>
  <c r="I7" i="9"/>
  <c r="J12" i="9"/>
  <c r="K9" i="9"/>
  <c r="G15" i="9"/>
  <c r="I6" i="9"/>
  <c r="K11" i="9"/>
  <c r="M16" i="9"/>
  <c r="J11" i="9"/>
  <c r="G17" i="9"/>
  <c r="K8" i="9"/>
  <c r="I11" i="9"/>
  <c r="H16" i="9"/>
  <c r="L16" i="9"/>
  <c r="I8" i="9"/>
  <c r="J13" i="9"/>
  <c r="K13" i="9"/>
  <c r="K10" i="9"/>
  <c r="H17" i="9"/>
  <c r="K5" i="9"/>
  <c r="M15" i="9"/>
  <c r="J7" i="9"/>
  <c r="J10" i="9"/>
  <c r="I17" i="9"/>
  <c r="I12" i="9"/>
  <c r="L15" i="9"/>
  <c r="K6" i="9"/>
  <c r="J8" i="9"/>
  <c r="G16" i="9"/>
  <c r="I5" i="9"/>
  <c r="F16" i="9" l="1"/>
  <c r="F15" i="9"/>
  <c r="E10" i="9"/>
  <c r="B10" i="9" s="1"/>
  <c r="E7" i="9"/>
  <c r="B7" i="9" s="1"/>
  <c r="E12" i="9"/>
  <c r="B12" i="9" s="1"/>
  <c r="F271" i="9"/>
  <c r="B271" i="9" s="1"/>
  <c r="E11" i="9"/>
  <c r="B11" i="9" s="1"/>
  <c r="E16" i="9"/>
  <c r="E15" i="9"/>
  <c r="E18" i="9"/>
  <c r="B18" i="9" s="1"/>
  <c r="E17" i="9"/>
  <c r="B17" i="9" s="1"/>
  <c r="F19" i="9"/>
  <c r="E9" i="9"/>
  <c r="B9" i="9" s="1"/>
  <c r="E5" i="9"/>
  <c r="E6" i="9"/>
  <c r="B6" i="9" s="1"/>
  <c r="E13" i="9"/>
  <c r="B13" i="9" s="1"/>
  <c r="E8" i="9"/>
  <c r="B8" i="9" s="1"/>
  <c r="F14" i="9" l="1"/>
  <c r="F3" i="9" s="1"/>
  <c r="B15" i="9"/>
  <c r="B16" i="9"/>
  <c r="E14" i="9"/>
  <c r="B5" i="9"/>
  <c r="E4" i="9"/>
  <c r="E3" i="9" l="1"/>
</calcChain>
</file>

<file path=xl/sharedStrings.xml><?xml version="1.0" encoding="utf-8"?>
<sst xmlns="http://schemas.openxmlformats.org/spreadsheetml/2006/main" count="4340" uniqueCount="3401">
  <si>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</si>
  <si>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</si>
  <si>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</si>
  <si>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</si>
  <si>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</si>
  <si>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</si>
  <si>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</si>
  <si>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</si>
  <si>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</si>
  <si>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</si>
  <si>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</si>
  <si>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</si>
  <si>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</si>
  <si>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</si>
  <si>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</si>
  <si>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</si>
  <si>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</si>
  <si>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</si>
  <si>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</si>
  <si>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</si>
  <si>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</si>
  <si>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</si>
  <si>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</si>
  <si>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</si>
  <si>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</si>
  <si>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</si>
  <si>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</si>
  <si>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</si>
  <si>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</si>
  <si>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</si>
  <si>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</si>
  <si>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</si>
  <si>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</si>
  <si>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</si>
  <si>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</si>
  <si>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</si>
  <si>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</si>
  <si>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</si>
  <si>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</si>
  <si>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</si>
  <si>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</si>
  <si>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</si>
  <si>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</si>
  <si>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</si>
  <si>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</si>
  <si>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</si>
  <si>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</si>
  <si>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</si>
  <si>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</si>
  <si>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3252 - ZATVOR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</si>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</sst>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2054851.73</v>
      </c>
      <c r="D2" s="5">
        <f>'PR-RAS'!E6</f>
        <v>2360733.4900000002</v>
      </c>
      <c r="E2" s="5">
        <v>0</v>
      </c>
      <c r="F2" s="5">
        <v>0</v>
      </c>
      <c r="G2" s="6">
        <f t="shared" ref="G2:G264" si="0">(B2/1000)*(C2*1+D2*2)</f>
        <v>6776.3187100000014</v>
      </c>
      <c r="H2" s="6">
        <f t="shared" ref="H2:H264" si="1">ABS(C2-ROUND(C2,0))+ABS(D2-ROUND(D2,0))</f>
        <v>0.76000000024214387</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0.31</v>
      </c>
      <c r="D78" s="1">
        <f>'PR-RAS'!E82</f>
        <v>1.75</v>
      </c>
      <c r="E78" s="1">
        <v>0</v>
      </c>
      <c r="F78" s="1">
        <v>0</v>
      </c>
      <c r="G78" s="2">
        <f t="shared" si="0"/>
        <v>0.29337000000000002</v>
      </c>
      <c r="H78" s="2">
        <f t="shared" si="1"/>
        <v>0.56000000000000005</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0.31</v>
      </c>
      <c r="D79" s="1">
        <f>'PR-RAS'!E83</f>
        <v>1.75</v>
      </c>
      <c r="E79" s="1">
        <v>0</v>
      </c>
      <c r="F79" s="1">
        <v>0</v>
      </c>
      <c r="G79" s="2">
        <f t="shared" si="0"/>
        <v>0.29718</v>
      </c>
      <c r="H79" s="2">
        <f t="shared" si="1"/>
        <v>0.56000000000000005</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0.31</v>
      </c>
      <c r="D81" s="1">
        <f>'PR-RAS'!E85</f>
        <v>1.75</v>
      </c>
      <c r="E81" s="1">
        <v>0</v>
      </c>
      <c r="F81" s="1">
        <v>0</v>
      </c>
      <c r="G81" s="2">
        <f t="shared" si="0"/>
        <v>0.30480000000000002</v>
      </c>
      <c r="H81" s="2">
        <f t="shared" si="1"/>
        <v>0.56000000000000005</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15313.74</v>
      </c>
      <c r="D102" s="1">
        <f>'PR-RAS'!E106</f>
        <v>22716.26</v>
      </c>
      <c r="E102" s="1">
        <v>0</v>
      </c>
      <c r="F102" s="1">
        <v>0</v>
      </c>
      <c r="G102" s="2">
        <f t="shared" si="0"/>
        <v>6135.3722600000001</v>
      </c>
      <c r="H102" s="2">
        <f t="shared" si="1"/>
        <v>0.51999999999861757</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15313.74</v>
      </c>
      <c r="D108" s="1">
        <f>'PR-RAS'!E112</f>
        <v>22716.26</v>
      </c>
      <c r="E108" s="1">
        <v>0</v>
      </c>
      <c r="F108" s="1">
        <v>0</v>
      </c>
      <c r="G108" s="2">
        <f t="shared" si="0"/>
        <v>6499.8498199999995</v>
      </c>
      <c r="H108" s="2">
        <f t="shared" si="1"/>
        <v>0.51999999999861757</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15313.74</v>
      </c>
      <c r="D113" s="1">
        <f>'PR-RAS'!E117</f>
        <v>22716.26</v>
      </c>
      <c r="E113" s="1">
        <v>0</v>
      </c>
      <c r="F113" s="1">
        <v>0</v>
      </c>
      <c r="G113" s="2">
        <f t="shared" si="0"/>
        <v>6803.5811199999998</v>
      </c>
      <c r="H113" s="2">
        <f t="shared" si="1"/>
        <v>0.51999999999861757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27162.21</v>
      </c>
      <c r="D120" s="1">
        <f>'PR-RAS'!E124</f>
        <v>23579.439999999999</v>
      </c>
      <c r="E120" s="1">
        <v>0</v>
      </c>
      <c r="F120" s="1">
        <v>0</v>
      </c>
      <c r="G120" s="2">
        <f t="shared" si="0"/>
        <v>8844.2097099999992</v>
      </c>
      <c r="H120" s="2">
        <f t="shared" si="1"/>
        <v>0.64999999999781721</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27162.21</v>
      </c>
      <c r="D121" s="1">
        <f>'PR-RAS'!E125</f>
        <v>23579.439999999999</v>
      </c>
      <c r="E121" s="1">
        <v>0</v>
      </c>
      <c r="F121" s="1">
        <v>0</v>
      </c>
      <c r="G121" s="2">
        <f t="shared" si="0"/>
        <v>8918.5307999999986</v>
      </c>
      <c r="H121" s="2">
        <f t="shared" si="1"/>
        <v>0.64999999999781721</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3852.94</v>
      </c>
      <c r="D122" s="1">
        <f>'PR-RAS'!E126</f>
        <v>3046.25</v>
      </c>
      <c r="E122" s="1">
        <v>0</v>
      </c>
      <c r="F122" s="1">
        <v>0</v>
      </c>
      <c r="G122" s="2">
        <f t="shared" si="0"/>
        <v>1203.39824</v>
      </c>
      <c r="H122" s="2">
        <f t="shared" si="1"/>
        <v>0.30999999999994543</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23309.27</v>
      </c>
      <c r="D123" s="1">
        <f>'PR-RAS'!E127</f>
        <v>20533.189999999999</v>
      </c>
      <c r="E123" s="1">
        <v>0</v>
      </c>
      <c r="F123" s="1">
        <v>0</v>
      </c>
      <c r="G123" s="2">
        <f t="shared" si="0"/>
        <v>7853.8292999999994</v>
      </c>
      <c r="H123" s="2">
        <f t="shared" si="1"/>
        <v>0.45999999999912689</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2012375.47</v>
      </c>
      <c r="D129" s="1">
        <f>'PR-RAS'!E133</f>
        <v>2314436.04</v>
      </c>
      <c r="E129" s="1">
        <v>0</v>
      </c>
      <c r="F129" s="1">
        <v>0</v>
      </c>
      <c r="G129" s="2">
        <f t="shared" si="0"/>
        <v>850079.68640000001</v>
      </c>
      <c r="H129" s="2">
        <f t="shared" si="1"/>
        <v>0.51000000000931323</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2012375.47</v>
      </c>
      <c r="D130" s="1">
        <f>'PR-RAS'!E134</f>
        <v>2314436.04</v>
      </c>
      <c r="E130" s="1">
        <v>0</v>
      </c>
      <c r="F130" s="1">
        <v>0</v>
      </c>
      <c r="G130" s="2">
        <f t="shared" si="0"/>
        <v>856720.93394999998</v>
      </c>
      <c r="H130" s="2">
        <f t="shared" si="1"/>
        <v>0.51000000000931323</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2012375.47</v>
      </c>
      <c r="D131" s="1">
        <f>'PR-RAS'!E135</f>
        <v>2281055.86</v>
      </c>
      <c r="E131" s="1">
        <v>0</v>
      </c>
      <c r="F131" s="1">
        <v>0</v>
      </c>
      <c r="G131" s="2">
        <f t="shared" si="0"/>
        <v>854683.33470000001</v>
      </c>
      <c r="H131" s="2">
        <f t="shared" si="1"/>
        <v>0.61000000010244548</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33380.18</v>
      </c>
      <c r="E132" s="1">
        <v>0</v>
      </c>
      <c r="F132" s="1">
        <v>0</v>
      </c>
      <c r="G132" s="2">
        <f t="shared" si="0"/>
        <v>8745.6071599999996</v>
      </c>
      <c r="H132" s="2">
        <f t="shared" si="1"/>
        <v>0.18000000000029104</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2007495.87</v>
      </c>
      <c r="D147" s="1">
        <f>'PR-RAS'!E151</f>
        <v>2278891.02</v>
      </c>
      <c r="E147" s="1">
        <v>0</v>
      </c>
      <c r="F147" s="1">
        <v>0</v>
      </c>
      <c r="G147" s="2">
        <f t="shared" si="0"/>
        <v>958530.57485999994</v>
      </c>
      <c r="H147" s="2">
        <f t="shared" si="1"/>
        <v>0.14999999990686774</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1589409.75</v>
      </c>
      <c r="D148" s="1">
        <f>'PR-RAS'!E152</f>
        <v>1796743.68</v>
      </c>
      <c r="E148" s="1">
        <v>0</v>
      </c>
      <c r="F148" s="1">
        <v>0</v>
      </c>
      <c r="G148" s="2">
        <f t="shared" si="0"/>
        <v>761885.8751699999</v>
      </c>
      <c r="H148" s="2">
        <f t="shared" si="1"/>
        <v>0.57000000006519258</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1222425.33</v>
      </c>
      <c r="D149" s="1">
        <f>'PR-RAS'!E153</f>
        <v>1370607.52</v>
      </c>
      <c r="E149" s="1">
        <v>0</v>
      </c>
      <c r="F149" s="1">
        <v>0</v>
      </c>
      <c r="G149" s="2">
        <f t="shared" si="0"/>
        <v>586618.77475999994</v>
      </c>
      <c r="H149" s="2">
        <f t="shared" si="1"/>
        <v>0.81000000005587935</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1155546.78</v>
      </c>
      <c r="D150" s="1">
        <f>'PR-RAS'!E154</f>
        <v>1295910.07</v>
      </c>
      <c r="E150" s="1">
        <v>0</v>
      </c>
      <c r="F150" s="1">
        <v>0</v>
      </c>
      <c r="G150" s="2">
        <f t="shared" si="0"/>
        <v>558357.67108</v>
      </c>
      <c r="H150" s="2">
        <f t="shared" si="1"/>
        <v>0.2900000000372529</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65585.509999999995</v>
      </c>
      <c r="D152" s="1">
        <f>'PR-RAS'!E156</f>
        <v>73858.429999999993</v>
      </c>
      <c r="E152" s="1">
        <v>0</v>
      </c>
      <c r="F152" s="1">
        <v>0</v>
      </c>
      <c r="G152" s="2">
        <f t="shared" si="0"/>
        <v>32208.657869999999</v>
      </c>
      <c r="H152" s="2">
        <f t="shared" si="1"/>
        <v>0.91999999999825377</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1293.04</v>
      </c>
      <c r="D153" s="1">
        <f>'PR-RAS'!E157</f>
        <v>839.02</v>
      </c>
      <c r="E153" s="1">
        <v>0</v>
      </c>
      <c r="F153" s="1">
        <v>0</v>
      </c>
      <c r="G153" s="2">
        <f t="shared" si="0"/>
        <v>451.60415999999998</v>
      </c>
      <c r="H153" s="2">
        <f t="shared" si="1"/>
        <v>5.999999999994543E-2</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47388.51</v>
      </c>
      <c r="D154" s="1">
        <f>'PR-RAS'!E158</f>
        <v>75275.429999999993</v>
      </c>
      <c r="E154" s="1">
        <v>0</v>
      </c>
      <c r="F154" s="1">
        <v>0</v>
      </c>
      <c r="G154" s="2">
        <f t="shared" si="0"/>
        <v>30284.723609999997</v>
      </c>
      <c r="H154" s="2">
        <f t="shared" si="1"/>
        <v>0.91999999999097781</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319595.91000000003</v>
      </c>
      <c r="D155" s="1">
        <f>'PR-RAS'!E159</f>
        <v>350860.73</v>
      </c>
      <c r="E155" s="1">
        <v>0</v>
      </c>
      <c r="F155" s="1">
        <v>0</v>
      </c>
      <c r="G155" s="2">
        <f t="shared" si="0"/>
        <v>157282.87497999999</v>
      </c>
      <c r="H155" s="2">
        <f t="shared" si="1"/>
        <v>0.35999999998603016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134708.59</v>
      </c>
      <c r="D156" s="1">
        <f>'PR-RAS'!E160</f>
        <v>150411.97</v>
      </c>
      <c r="E156" s="1">
        <v>0</v>
      </c>
      <c r="F156" s="1">
        <v>0</v>
      </c>
      <c r="G156" s="2">
        <f t="shared" si="0"/>
        <v>67507.542150000008</v>
      </c>
      <c r="H156" s="2">
        <f t="shared" si="1"/>
        <v>0.44000000000232831</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184887.32</v>
      </c>
      <c r="D157" s="1">
        <f>'PR-RAS'!E161</f>
        <v>200448.76</v>
      </c>
      <c r="E157" s="1">
        <v>0</v>
      </c>
      <c r="F157" s="1">
        <v>0</v>
      </c>
      <c r="G157" s="2">
        <f t="shared" si="0"/>
        <v>91382.435040000011</v>
      </c>
      <c r="H157" s="2">
        <f t="shared" si="1"/>
        <v>0.55999999999767169</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416334.51999999996</v>
      </c>
      <c r="D159" s="1">
        <f>'PR-RAS'!E163</f>
        <v>480268.9800000001</v>
      </c>
      <c r="E159" s="1">
        <v>0</v>
      </c>
      <c r="F159" s="1">
        <v>0</v>
      </c>
      <c r="G159" s="2">
        <f t="shared" si="0"/>
        <v>217545.85184000005</v>
      </c>
      <c r="H159" s="2">
        <f t="shared" si="1"/>
        <v>0.49999999994179234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74103.61</v>
      </c>
      <c r="D160" s="1">
        <f>'PR-RAS'!E164</f>
        <v>80412.28</v>
      </c>
      <c r="E160" s="1">
        <v>0</v>
      </c>
      <c r="F160" s="1">
        <v>0</v>
      </c>
      <c r="G160" s="2">
        <f t="shared" si="0"/>
        <v>37353.579030000001</v>
      </c>
      <c r="H160" s="2">
        <f t="shared" si="1"/>
        <v>0.66999999999825377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1758.35</v>
      </c>
      <c r="D161" s="1">
        <f>'PR-RAS'!E165</f>
        <v>2784.74</v>
      </c>
      <c r="E161" s="1">
        <v>0</v>
      </c>
      <c r="F161" s="1">
        <v>0</v>
      </c>
      <c r="G161" s="2">
        <f t="shared" si="0"/>
        <v>1172.4528</v>
      </c>
      <c r="H161" s="2">
        <f t="shared" si="1"/>
        <v>0.61000000000012733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72168.92</v>
      </c>
      <c r="D162" s="1">
        <f>'PR-RAS'!E166</f>
        <v>76658.789999999994</v>
      </c>
      <c r="E162" s="1">
        <v>0</v>
      </c>
      <c r="F162" s="1">
        <v>0</v>
      </c>
      <c r="G162" s="2">
        <f t="shared" si="0"/>
        <v>36303.326500000003</v>
      </c>
      <c r="H162" s="2">
        <f t="shared" si="1"/>
        <v>0.29000000000814907</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176.34</v>
      </c>
      <c r="D163" s="1">
        <f>'PR-RAS'!E167</f>
        <v>968.75</v>
      </c>
      <c r="E163" s="1">
        <v>0</v>
      </c>
      <c r="F163" s="1">
        <v>0</v>
      </c>
      <c r="G163" s="2">
        <f t="shared" si="0"/>
        <v>342.44208000000003</v>
      </c>
      <c r="H163" s="2">
        <f t="shared" si="1"/>
        <v>0.59000000000000341</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229964.44999999998</v>
      </c>
      <c r="D165" s="1">
        <f>'PR-RAS'!E169</f>
        <v>263602.06000000006</v>
      </c>
      <c r="E165" s="1">
        <v>0</v>
      </c>
      <c r="F165" s="1">
        <v>0</v>
      </c>
      <c r="G165" s="2">
        <f t="shared" si="0"/>
        <v>124175.64548000002</v>
      </c>
      <c r="H165" s="2">
        <f t="shared" si="1"/>
        <v>0.51000000003841706</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22336.720000000001</v>
      </c>
      <c r="D166" s="1">
        <f>'PR-RAS'!E170</f>
        <v>34622.85</v>
      </c>
      <c r="E166" s="1">
        <v>0</v>
      </c>
      <c r="F166" s="1">
        <v>0</v>
      </c>
      <c r="G166" s="2">
        <f t="shared" si="0"/>
        <v>15111.0993</v>
      </c>
      <c r="H166" s="2">
        <f t="shared" si="1"/>
        <v>0.43000000000029104</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127694.21</v>
      </c>
      <c r="D167" s="1">
        <f>'PR-RAS'!E171</f>
        <v>159098.07</v>
      </c>
      <c r="E167" s="1">
        <v>0</v>
      </c>
      <c r="F167" s="1">
        <v>0</v>
      </c>
      <c r="G167" s="2">
        <f t="shared" si="0"/>
        <v>74017.798100000015</v>
      </c>
      <c r="H167" s="2">
        <f t="shared" si="1"/>
        <v>0.28000000001338776</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64585.63</v>
      </c>
      <c r="D168" s="1">
        <f>'PR-RAS'!E172</f>
        <v>50508.480000000003</v>
      </c>
      <c r="E168" s="1">
        <v>0</v>
      </c>
      <c r="F168" s="1">
        <v>0</v>
      </c>
      <c r="G168" s="2">
        <f t="shared" si="0"/>
        <v>27655.632530000003</v>
      </c>
      <c r="H168" s="2">
        <f t="shared" si="1"/>
        <v>0.85000000000582077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10123.1</v>
      </c>
      <c r="D169" s="1">
        <f>'PR-RAS'!E173</f>
        <v>9099.5300000000007</v>
      </c>
      <c r="E169" s="1">
        <v>0</v>
      </c>
      <c r="F169" s="1">
        <v>0</v>
      </c>
      <c r="G169" s="2">
        <f t="shared" si="0"/>
        <v>4758.1228800000008</v>
      </c>
      <c r="H169" s="2">
        <f t="shared" si="1"/>
        <v>0.56999999999970896</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3709.21</v>
      </c>
      <c r="D170" s="1">
        <f>'PR-RAS'!E174</f>
        <v>8086.17</v>
      </c>
      <c r="E170" s="1">
        <v>0</v>
      </c>
      <c r="F170" s="1">
        <v>0</v>
      </c>
      <c r="G170" s="2">
        <f t="shared" si="0"/>
        <v>3359.9819500000003</v>
      </c>
      <c r="H170" s="2">
        <f t="shared" si="1"/>
        <v>0.38000000000010914</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1515.58</v>
      </c>
      <c r="D172" s="1">
        <f>'PR-RAS'!E176</f>
        <v>2186.96</v>
      </c>
      <c r="E172" s="1">
        <v>0</v>
      </c>
      <c r="F172" s="1">
        <v>0</v>
      </c>
      <c r="G172" s="2">
        <f t="shared" si="0"/>
        <v>1007.1045</v>
      </c>
      <c r="H172" s="2">
        <f t="shared" si="1"/>
        <v>0.46000000000003638</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88971.92</v>
      </c>
      <c r="D173" s="1">
        <f>'PR-RAS'!E177</f>
        <v>107042.68000000001</v>
      </c>
      <c r="E173" s="1">
        <v>0</v>
      </c>
      <c r="F173" s="1">
        <v>0</v>
      </c>
      <c r="G173" s="2">
        <f t="shared" si="0"/>
        <v>52125.852160000002</v>
      </c>
      <c r="H173" s="2">
        <f t="shared" si="1"/>
        <v>0.39999999999417923</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3009.84</v>
      </c>
      <c r="D174" s="1">
        <f>'PR-RAS'!E178</f>
        <v>3055.71</v>
      </c>
      <c r="E174" s="1">
        <v>0</v>
      </c>
      <c r="F174" s="1">
        <v>0</v>
      </c>
      <c r="G174" s="2">
        <f t="shared" si="0"/>
        <v>1577.9779799999999</v>
      </c>
      <c r="H174" s="2">
        <f t="shared" si="1"/>
        <v>0.4499999999998181</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14408</v>
      </c>
      <c r="D175" s="1">
        <f>'PR-RAS'!E179</f>
        <v>14898.68</v>
      </c>
      <c r="E175" s="1">
        <v>0</v>
      </c>
      <c r="F175" s="1">
        <v>0</v>
      </c>
      <c r="G175" s="2">
        <f t="shared" si="0"/>
        <v>7691.7326399999993</v>
      </c>
      <c r="H175" s="2">
        <f t="shared" si="1"/>
        <v>0.31999999999970896</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2253.98</v>
      </c>
      <c r="E176" s="1">
        <v>0</v>
      </c>
      <c r="F176" s="1">
        <v>0</v>
      </c>
      <c r="G176" s="2">
        <f t="shared" si="0"/>
        <v>788.89299999999992</v>
      </c>
      <c r="H176" s="2">
        <f t="shared" si="1"/>
        <v>1.999999999998181E-2</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38075.43</v>
      </c>
      <c r="D177" s="1">
        <f>'PR-RAS'!E181</f>
        <v>39777.81</v>
      </c>
      <c r="E177" s="1">
        <v>0</v>
      </c>
      <c r="F177" s="1">
        <v>0</v>
      </c>
      <c r="G177" s="2">
        <f t="shared" si="0"/>
        <v>20703.064799999996</v>
      </c>
      <c r="H177" s="2">
        <f t="shared" si="1"/>
        <v>0.62000000000261934</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23112.26</v>
      </c>
      <c r="D179" s="1">
        <f>'PR-RAS'!E183</f>
        <v>34576.379999999997</v>
      </c>
      <c r="E179" s="1">
        <v>0</v>
      </c>
      <c r="F179" s="1">
        <v>0</v>
      </c>
      <c r="G179" s="2">
        <f t="shared" si="0"/>
        <v>16423.173559999996</v>
      </c>
      <c r="H179" s="2">
        <f t="shared" si="1"/>
        <v>0.63999999999577994</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3939.59</v>
      </c>
      <c r="D180" s="1">
        <f>'PR-RAS'!E184</f>
        <v>1154.24</v>
      </c>
      <c r="E180" s="1">
        <v>0</v>
      </c>
      <c r="F180" s="1">
        <v>0</v>
      </c>
      <c r="G180" s="2">
        <f t="shared" si="0"/>
        <v>1118.4045299999998</v>
      </c>
      <c r="H180" s="2">
        <f t="shared" si="1"/>
        <v>0.64999999999986358</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13.27</v>
      </c>
      <c r="D181" s="1">
        <f>'PR-RAS'!E185</f>
        <v>14.94</v>
      </c>
      <c r="E181" s="1">
        <v>0</v>
      </c>
      <c r="F181" s="1">
        <v>0</v>
      </c>
      <c r="G181" s="2">
        <f t="shared" si="0"/>
        <v>7.7669999999999995</v>
      </c>
      <c r="H181" s="2">
        <f t="shared" si="1"/>
        <v>0.33000000000000007</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6413.53</v>
      </c>
      <c r="D182" s="1">
        <f>'PR-RAS'!E186</f>
        <v>11310.94</v>
      </c>
      <c r="E182" s="1">
        <v>0</v>
      </c>
      <c r="F182" s="1">
        <v>0</v>
      </c>
      <c r="G182" s="2">
        <f t="shared" si="0"/>
        <v>5255.4092099999998</v>
      </c>
      <c r="H182" s="2">
        <f t="shared" si="1"/>
        <v>0.52999999999974534</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23294.539999999997</v>
      </c>
      <c r="D184" s="1">
        <f>'PR-RAS'!E188</f>
        <v>29211.96</v>
      </c>
      <c r="E184" s="1">
        <v>0</v>
      </c>
      <c r="F184" s="1">
        <v>0</v>
      </c>
      <c r="G184" s="2">
        <f t="shared" si="0"/>
        <v>14954.478179999998</v>
      </c>
      <c r="H184" s="2">
        <f t="shared" si="1"/>
        <v>0.50000000000363798</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18989.78</v>
      </c>
      <c r="D185" s="1">
        <f>'PR-RAS'!E189</f>
        <v>22479.439999999999</v>
      </c>
      <c r="E185" s="1">
        <v>0</v>
      </c>
      <c r="F185" s="1">
        <v>0</v>
      </c>
      <c r="G185" s="2">
        <f t="shared" si="0"/>
        <v>11766.55344</v>
      </c>
      <c r="H185" s="2">
        <f t="shared" si="1"/>
        <v>0.65999999999985448</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486.8</v>
      </c>
      <c r="D186" s="1">
        <f>'PR-RAS'!E190</f>
        <v>756.22</v>
      </c>
      <c r="E186" s="1">
        <v>0</v>
      </c>
      <c r="F186" s="1">
        <v>0</v>
      </c>
      <c r="G186" s="2">
        <f t="shared" si="0"/>
        <v>369.85939999999999</v>
      </c>
      <c r="H186" s="2">
        <f t="shared" si="1"/>
        <v>0.42000000000001592</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737.02</v>
      </c>
      <c r="D187" s="1">
        <f>'PR-RAS'!E191</f>
        <v>2790.86</v>
      </c>
      <c r="E187" s="1">
        <v>0</v>
      </c>
      <c r="F187" s="1">
        <v>0</v>
      </c>
      <c r="G187" s="2">
        <f t="shared" si="0"/>
        <v>1175.2856400000001</v>
      </c>
      <c r="H187" s="2">
        <f t="shared" si="1"/>
        <v>0.15999999999985448</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3080.94</v>
      </c>
      <c r="D191" s="1">
        <f>'PR-RAS'!E195</f>
        <v>3185.44</v>
      </c>
      <c r="E191" s="1">
        <v>0</v>
      </c>
      <c r="F191" s="1">
        <v>0</v>
      </c>
      <c r="G191" s="2">
        <f t="shared" si="0"/>
        <v>1795.8458000000001</v>
      </c>
      <c r="H191" s="2">
        <f t="shared" si="1"/>
        <v>0.5</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1751.6</v>
      </c>
      <c r="D192" s="1">
        <f>'PR-RAS'!E196</f>
        <v>1878.36</v>
      </c>
      <c r="E192" s="1">
        <v>0</v>
      </c>
      <c r="F192" s="1">
        <v>0</v>
      </c>
      <c r="G192" s="2">
        <f t="shared" si="0"/>
        <v>1052.0891199999999</v>
      </c>
      <c r="H192" s="2">
        <f t="shared" si="1"/>
        <v>0.75999999999999091</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1751.6</v>
      </c>
      <c r="D206" s="1">
        <f>'PR-RAS'!E210</f>
        <v>1878.36</v>
      </c>
      <c r="E206" s="1">
        <v>0</v>
      </c>
      <c r="F206" s="1">
        <v>0</v>
      </c>
      <c r="G206" s="2">
        <f t="shared" si="0"/>
        <v>1129.2055999999998</v>
      </c>
      <c r="H206" s="2">
        <f t="shared" si="1"/>
        <v>0.75999999999999091</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1751.6</v>
      </c>
      <c r="D207" s="1">
        <f>'PR-RAS'!E211</f>
        <v>1878.34</v>
      </c>
      <c r="E207" s="1">
        <v>0</v>
      </c>
      <c r="F207" s="1">
        <v>0</v>
      </c>
      <c r="G207" s="2">
        <f t="shared" si="0"/>
        <v>1134.7056799999998</v>
      </c>
      <c r="H207" s="2">
        <f t="shared" si="1"/>
        <v>0.74000000000000909</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0.02</v>
      </c>
      <c r="E209" s="1">
        <v>0</v>
      </c>
      <c r="F209" s="1">
        <v>0</v>
      </c>
      <c r="G209" s="2">
        <f t="shared" si="0"/>
        <v>8.3199999999999993E-3</v>
      </c>
      <c r="H209" s="2">
        <f t="shared" si="1"/>
        <v>0.02</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2007495.87</v>
      </c>
      <c r="D285" s="1">
        <f>'PR-RAS'!E289</f>
        <v>2278891.02</v>
      </c>
      <c r="E285" s="1">
        <v>0</v>
      </c>
      <c r="F285" s="1">
        <v>0</v>
      </c>
      <c r="G285" s="2">
        <f t="shared" si="8"/>
        <v>1864538.9264399998</v>
      </c>
      <c r="H285" s="2">
        <f t="shared" si="9"/>
        <v>0.14999999990686774</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47355.85999999987</v>
      </c>
      <c r="D286" s="1">
        <f>'PR-RAS'!E290</f>
        <v>81842.470000000205</v>
      </c>
      <c r="E286" s="1">
        <v>0</v>
      </c>
      <c r="F286" s="1">
        <v>0</v>
      </c>
      <c r="G286" s="2">
        <f t="shared" si="8"/>
        <v>60146.628000000077</v>
      </c>
      <c r="H286" s="2">
        <f t="shared" si="9"/>
        <v>0.61000000033527613</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6160.03</v>
      </c>
      <c r="D289" s="1">
        <f>'PR-RAS'!E293</f>
        <v>723.85</v>
      </c>
      <c r="E289" s="1">
        <v>0</v>
      </c>
      <c r="F289" s="1">
        <v>0</v>
      </c>
      <c r="G289" s="2">
        <f t="shared" si="8"/>
        <v>2191.0262399999997</v>
      </c>
      <c r="H289" s="2">
        <f t="shared" si="9"/>
        <v>0.1799999999997226</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3972.53</v>
      </c>
      <c r="D290" s="1">
        <f>'PR-RAS'!E294</f>
        <v>6176.37</v>
      </c>
      <c r="E290" s="1">
        <v>0</v>
      </c>
      <c r="F290" s="1">
        <v>0</v>
      </c>
      <c r="G290" s="2">
        <f t="shared" si="8"/>
        <v>4718.0030299999999</v>
      </c>
      <c r="H290" s="2">
        <f t="shared" si="9"/>
        <v>0.83999999999969077</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3972.53</v>
      </c>
      <c r="D291" s="1">
        <f>'PR-RAS'!E295</f>
        <v>6176.37</v>
      </c>
      <c r="E291" s="1">
        <v>0</v>
      </c>
      <c r="F291" s="1">
        <v>0</v>
      </c>
      <c r="G291" s="2">
        <f t="shared" si="8"/>
        <v>4734.3283000000001</v>
      </c>
      <c r="H291" s="2">
        <f t="shared" si="9"/>
        <v>0.83999999999969077</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9009.7000000000007</v>
      </c>
      <c r="D345" s="1">
        <f>'PR-RAS'!E350</f>
        <v>37568.660000000003</v>
      </c>
      <c r="E345" s="1">
        <v>0</v>
      </c>
      <c r="F345" s="1">
        <v>0</v>
      </c>
      <c r="G345" s="2">
        <f t="shared" si="8"/>
        <v>28946.57488</v>
      </c>
      <c r="H345" s="2">
        <f t="shared" si="9"/>
        <v>0.63999999999577994</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9009.7000000000007</v>
      </c>
      <c r="D358" s="1">
        <f>'PR-RAS'!E363</f>
        <v>37351.160000000003</v>
      </c>
      <c r="E358" s="1">
        <v>0</v>
      </c>
      <c r="F358" s="1">
        <v>0</v>
      </c>
      <c r="G358" s="2">
        <f t="shared" si="8"/>
        <v>29885.191139999999</v>
      </c>
      <c r="H358" s="2">
        <f t="shared" si="9"/>
        <v>0.46000000000276486</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9009.7000000000007</v>
      </c>
      <c r="D364" s="1">
        <f>'PR-RAS'!E369</f>
        <v>11483.48</v>
      </c>
      <c r="E364" s="1">
        <v>0</v>
      </c>
      <c r="F364" s="1">
        <v>0</v>
      </c>
      <c r="G364" s="2">
        <f t="shared" si="8"/>
        <v>11607.52758</v>
      </c>
      <c r="H364" s="2">
        <f t="shared" si="9"/>
        <v>0.77999999999883585</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4133.59</v>
      </c>
      <c r="D365" s="1">
        <f>'PR-RAS'!E370</f>
        <v>1146.97</v>
      </c>
      <c r="E365" s="1">
        <v>0</v>
      </c>
      <c r="F365" s="1">
        <v>0</v>
      </c>
      <c r="G365" s="2">
        <f t="shared" si="8"/>
        <v>2339.6209200000003</v>
      </c>
      <c r="H365" s="2">
        <f t="shared" si="9"/>
        <v>0.4399999999998272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614.41999999999996</v>
      </c>
      <c r="D366" s="1">
        <f>'PR-RAS'!E371</f>
        <v>1387.69</v>
      </c>
      <c r="E366" s="1">
        <v>0</v>
      </c>
      <c r="F366" s="1">
        <v>0</v>
      </c>
      <c r="G366" s="2">
        <f t="shared" si="8"/>
        <v>1237.277</v>
      </c>
      <c r="H366" s="2">
        <f t="shared" si="9"/>
        <v>0.7299999999999045</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1070.05</v>
      </c>
      <c r="D367" s="1">
        <f>'PR-RAS'!E372</f>
        <v>1245.32</v>
      </c>
      <c r="E367" s="1">
        <v>0</v>
      </c>
      <c r="F367" s="1">
        <v>0</v>
      </c>
      <c r="G367" s="2">
        <f t="shared" si="8"/>
        <v>1303.2125399999998</v>
      </c>
      <c r="H367" s="2">
        <f t="shared" si="9"/>
        <v>0.36999999999989086</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246.86</v>
      </c>
      <c r="D368" s="1">
        <f>'PR-RAS'!E373</f>
        <v>0</v>
      </c>
      <c r="E368" s="1">
        <v>0</v>
      </c>
      <c r="F368" s="1">
        <v>0</v>
      </c>
      <c r="G368" s="2">
        <f t="shared" si="8"/>
        <v>90.597620000000006</v>
      </c>
      <c r="H368" s="2">
        <f t="shared" si="9"/>
        <v>0.13999999999998636</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7512.5</v>
      </c>
      <c r="E369" s="1">
        <v>0</v>
      </c>
      <c r="F369" s="1">
        <v>0</v>
      </c>
      <c r="G369" s="2">
        <f t="shared" si="8"/>
        <v>5529.2</v>
      </c>
      <c r="H369" s="2">
        <f t="shared" si="9"/>
        <v>0.5</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2944.78</v>
      </c>
      <c r="D371" s="1">
        <f>'PR-RAS'!E376</f>
        <v>191</v>
      </c>
      <c r="E371" s="1">
        <v>0</v>
      </c>
      <c r="F371" s="1">
        <v>0</v>
      </c>
      <c r="G371" s="2">
        <f t="shared" si="8"/>
        <v>1230.9086</v>
      </c>
      <c r="H371" s="2">
        <f t="shared" si="9"/>
        <v>0.21999999999979991</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25867.68</v>
      </c>
      <c r="E373" s="1">
        <v>0</v>
      </c>
      <c r="F373" s="1">
        <v>0</v>
      </c>
      <c r="G373" s="2">
        <f t="shared" si="8"/>
        <v>19245.553919999998</v>
      </c>
      <c r="H373" s="2">
        <f t="shared" si="9"/>
        <v>0.31999999999970896</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25867.68</v>
      </c>
      <c r="E374" s="1">
        <v>0</v>
      </c>
      <c r="F374" s="1">
        <v>0</v>
      </c>
      <c r="G374" s="2">
        <f t="shared" si="8"/>
        <v>19297.289280000001</v>
      </c>
      <c r="H374" s="2">
        <f t="shared" si="9"/>
        <v>0.31999999999970896</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217.5</v>
      </c>
      <c r="E397" s="1">
        <v>0</v>
      </c>
      <c r="F397" s="1">
        <v>0</v>
      </c>
      <c r="G397" s="2">
        <f t="shared" si="8"/>
        <v>172.26000000000002</v>
      </c>
      <c r="H397" s="2">
        <f t="shared" si="9"/>
        <v>0.5</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217.5</v>
      </c>
      <c r="E398" s="1">
        <v>0</v>
      </c>
      <c r="F398" s="1">
        <v>0</v>
      </c>
      <c r="G398" s="2">
        <f t="shared" si="8"/>
        <v>172.69500000000002</v>
      </c>
      <c r="H398" s="2">
        <f t="shared" si="9"/>
        <v>0.5</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9009.7000000000007</v>
      </c>
      <c r="D403" s="1">
        <f>'PR-RAS'!E408</f>
        <v>37568.660000000003</v>
      </c>
      <c r="E403" s="1">
        <v>0</v>
      </c>
      <c r="F403" s="1">
        <v>0</v>
      </c>
      <c r="G403" s="2">
        <f t="shared" si="8"/>
        <v>33827.102040000005</v>
      </c>
      <c r="H403" s="2">
        <f t="shared" si="9"/>
        <v>0.63999999999577994</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2054851.73</v>
      </c>
      <c r="D407" s="1">
        <f>'PR-RAS'!E412</f>
        <v>2360733.4900000002</v>
      </c>
      <c r="E407" s="1">
        <v>0</v>
      </c>
      <c r="F407" s="1">
        <v>0</v>
      </c>
      <c r="G407" s="2">
        <f t="shared" si="8"/>
        <v>2751185.3962600008</v>
      </c>
      <c r="H407" s="2">
        <f t="shared" si="9"/>
        <v>0.76000000024214387</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2016505.57</v>
      </c>
      <c r="D408" s="1">
        <f>'PR-RAS'!E413</f>
        <v>2316459.6800000002</v>
      </c>
      <c r="E408" s="1">
        <v>0</v>
      </c>
      <c r="F408" s="1">
        <v>0</v>
      </c>
      <c r="G408" s="2">
        <f t="shared" si="8"/>
        <v>2706315.9465100002</v>
      </c>
      <c r="H408" s="2">
        <f t="shared" si="9"/>
        <v>0.74999999976716936</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38346.159999999916</v>
      </c>
      <c r="D409" s="1">
        <f>'PR-RAS'!E414</f>
        <v>44273.810000000056</v>
      </c>
      <c r="E409" s="1">
        <v>0</v>
      </c>
      <c r="F409" s="1">
        <v>0</v>
      </c>
      <c r="G409" s="2">
        <f t="shared" si="8"/>
        <v>51772.662240000005</v>
      </c>
      <c r="H409" s="2">
        <f t="shared" si="9"/>
        <v>0.34999999986030161</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6160.03</v>
      </c>
      <c r="D412" s="1">
        <f>'PR-RAS'!E417</f>
        <v>723.85</v>
      </c>
      <c r="E412" s="1">
        <v>0</v>
      </c>
      <c r="F412" s="1">
        <v>0</v>
      </c>
      <c r="G412" s="2">
        <f t="shared" si="8"/>
        <v>3126.7770299999997</v>
      </c>
      <c r="H412" s="2">
        <f t="shared" si="9"/>
        <v>0.1799999999997226</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3972.53</v>
      </c>
      <c r="D413" s="1">
        <f>'PR-RAS'!E418</f>
        <v>6176.37</v>
      </c>
      <c r="E413" s="1">
        <v>0</v>
      </c>
      <c r="F413" s="1">
        <v>0</v>
      </c>
      <c r="G413" s="2">
        <f t="shared" si="8"/>
        <v>6726.0112399999998</v>
      </c>
      <c r="H413" s="2">
        <f t="shared" si="9"/>
        <v>0.83999999999969077</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2054851.73</v>
      </c>
      <c r="D633" s="1">
        <f>'PR-RAS'!E639</f>
        <v>2360733.4900000002</v>
      </c>
      <c r="E633" s="1">
        <v>0</v>
      </c>
      <c r="F633" s="1">
        <v>0</v>
      </c>
      <c r="G633" s="2">
        <f t="shared" si="10"/>
        <v>4282633.4247200005</v>
      </c>
      <c r="H633" s="2">
        <f t="shared" si="11"/>
        <v>0.76000000024214387</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2016505.57</v>
      </c>
      <c r="D634" s="1">
        <f>'PR-RAS'!E640</f>
        <v>2316459.6800000002</v>
      </c>
      <c r="E634" s="1">
        <v>0</v>
      </c>
      <c r="F634" s="1">
        <v>0</v>
      </c>
      <c r="G634" s="2">
        <f t="shared" si="10"/>
        <v>4209085.9806900006</v>
      </c>
      <c r="H634" s="2">
        <f t="shared" si="11"/>
        <v>0.74999999976716936</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38346.159999999916</v>
      </c>
      <c r="D635" s="1">
        <f>'PR-RAS'!E641</f>
        <v>44273.810000000056</v>
      </c>
      <c r="E635" s="1">
        <v>0</v>
      </c>
      <c r="F635" s="1">
        <v>0</v>
      </c>
      <c r="G635" s="2">
        <f t="shared" si="10"/>
        <v>80450.656520000019</v>
      </c>
      <c r="H635" s="2">
        <f t="shared" si="11"/>
        <v>0.34999999986030161</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6160.03</v>
      </c>
      <c r="D638" s="1">
        <f>'PR-RAS'!E644</f>
        <v>723.85</v>
      </c>
      <c r="E638" s="1">
        <v>0</v>
      </c>
      <c r="F638" s="1">
        <v>0</v>
      </c>
      <c r="G638" s="2">
        <f t="shared" si="10"/>
        <v>4846.1240099999995</v>
      </c>
      <c r="H638" s="2">
        <f t="shared" si="11"/>
        <v>0.1799999999997226</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32186.129999999917</v>
      </c>
      <c r="D639" s="1">
        <f>'PR-RAS'!E645</f>
        <v>43549.960000000057</v>
      </c>
      <c r="E639" s="1">
        <v>0</v>
      </c>
      <c r="F639" s="1">
        <v>0</v>
      </c>
      <c r="G639" s="2">
        <f t="shared" si="10"/>
        <v>76104.499900000024</v>
      </c>
      <c r="H639" s="2">
        <f t="shared" si="11"/>
        <v>0.16999999986001058</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184473</v>
      </c>
      <c r="D641" s="1">
        <f>'PR-RAS'!E647</f>
        <v>213168.95</v>
      </c>
      <c r="E641" s="1">
        <v>0</v>
      </c>
      <c r="F641" s="1">
        <v>0</v>
      </c>
      <c r="G641" s="2">
        <f t="shared" si="10"/>
        <v>390918.97600000002</v>
      </c>
      <c r="H641" s="2">
        <f t="shared" si="11"/>
        <v>4.9999999988358468E-2</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23178.39</v>
      </c>
      <c r="D642" s="1">
        <f>'PR-RAS'!E649</f>
        <v>43513.94</v>
      </c>
      <c r="E642" s="1">
        <v>0</v>
      </c>
      <c r="F642" s="1">
        <v>0</v>
      </c>
      <c r="G642" s="2">
        <f t="shared" si="10"/>
        <v>70642.219070000006</v>
      </c>
      <c r="H642" s="2">
        <f t="shared" si="11"/>
        <v>0.44999999999708962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2084520.37</v>
      </c>
      <c r="D643" s="1">
        <f>'PR-RAS'!E650</f>
        <v>2415672.96</v>
      </c>
      <c r="E643" s="1">
        <v>0</v>
      </c>
      <c r="F643" s="1">
        <v>0</v>
      </c>
      <c r="G643" s="2">
        <f t="shared" si="10"/>
        <v>4439986.1581800003</v>
      </c>
      <c r="H643" s="2">
        <f t="shared" si="11"/>
        <v>0.41000000014901161</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2052990.68</v>
      </c>
      <c r="D644" s="1">
        <f>'PR-RAS'!E651</f>
        <v>2385379.67</v>
      </c>
      <c r="E644" s="1">
        <v>0</v>
      </c>
      <c r="F644" s="1">
        <v>0</v>
      </c>
      <c r="G644" s="2">
        <f t="shared" si="10"/>
        <v>4387671.2628600001</v>
      </c>
      <c r="H644" s="2">
        <f t="shared" si="11"/>
        <v>0.65000000013969839</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54708.080000000307</v>
      </c>
      <c r="D645" s="1">
        <f>'PR-RAS'!E652</f>
        <v>73807.229999999981</v>
      </c>
      <c r="E645" s="1">
        <v>0</v>
      </c>
      <c r="F645" s="1">
        <v>0</v>
      </c>
      <c r="G645" s="2">
        <f t="shared" si="10"/>
        <v>130295.71576000018</v>
      </c>
      <c r="H645" s="2">
        <f t="shared" si="11"/>
        <v>0.31000000028871</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92</v>
      </c>
      <c r="D647" s="1">
        <f>'PR-RAS'!E654</f>
        <v>92</v>
      </c>
      <c r="E647" s="1">
        <v>0</v>
      </c>
      <c r="F647" s="1">
        <v>0</v>
      </c>
      <c r="G647" s="2">
        <f t="shared" si="10"/>
        <v>178.29599999999999</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85</v>
      </c>
      <c r="D649" s="1">
        <f>'PR-RAS'!E656</f>
        <v>82</v>
      </c>
      <c r="E649" s="1">
        <v>0</v>
      </c>
      <c r="F649" s="1">
        <v>0</v>
      </c>
      <c r="G649" s="2">
        <f t="shared" si="10"/>
        <v>161.352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15093.21</v>
      </c>
      <c r="D709" s="1">
        <f>'PR-RAS'!E716</f>
        <v>24392.38</v>
      </c>
      <c r="E709" s="1">
        <v>0</v>
      </c>
      <c r="F709" s="1">
        <v>0</v>
      </c>
      <c r="G709" s="2">
        <f t="shared" si="10"/>
        <v>45225.602760000002</v>
      </c>
      <c r="H709" s="2">
        <f t="shared" si="11"/>
        <v>0.59000000000014552</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5226.1499999999996</v>
      </c>
      <c r="D710" s="1">
        <f>'PR-RAS'!E717</f>
        <v>6828.18</v>
      </c>
      <c r="E710" s="1">
        <v>0</v>
      </c>
      <c r="F710" s="1">
        <v>0</v>
      </c>
      <c r="G710" s="2">
        <f t="shared" si="10"/>
        <v>13387.69959</v>
      </c>
      <c r="H710" s="2">
        <f t="shared" si="11"/>
        <v>0.32999999999992724</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64218.83</v>
      </c>
      <c r="D711" s="1">
        <f>'PR-RAS'!E718</f>
        <v>70301.52</v>
      </c>
      <c r="E711" s="1">
        <v>0</v>
      </c>
      <c r="F711" s="1">
        <v>0</v>
      </c>
      <c r="G711" s="2">
        <f t="shared" si="10"/>
        <v>145423.52769999998</v>
      </c>
      <c r="H711" s="2">
        <f t="shared" si="11"/>
        <v>0.64999999999417923</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141.26</v>
      </c>
      <c r="D713" s="1">
        <f>'PR-RAS'!E720</f>
        <v>10057.219999999999</v>
      </c>
      <c r="E713" s="1">
        <v>0</v>
      </c>
      <c r="F713" s="1">
        <v>0</v>
      </c>
      <c r="G713" s="2">
        <f t="shared" si="10"/>
        <v>14422.058399999998</v>
      </c>
      <c r="H713" s="2">
        <f t="shared" si="11"/>
        <v>0.47999999999933607</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3939.59</v>
      </c>
      <c r="D715" s="1">
        <f>'PR-RAS'!E722</f>
        <v>1154.24</v>
      </c>
      <c r="E715" s="1">
        <v>0</v>
      </c>
      <c r="F715" s="1">
        <v>0</v>
      </c>
      <c r="G715" s="2">
        <f t="shared" si="10"/>
        <v>4461.1219799999999</v>
      </c>
      <c r="H715" s="2">
        <f t="shared" si="11"/>
        <v>0.64999999999986358</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289831.46000000002</v>
      </c>
      <c r="D1480" s="5"/>
      <c r="E1480" s="5">
        <v>0</v>
      </c>
      <c r="F1480" s="5">
        <v>0</v>
      </c>
      <c r="G1480" s="6">
        <f t="shared" ref="G1480:G1580" si="34">B1480/1000*C1480</f>
        <v>289.83146000000005</v>
      </c>
      <c r="H1480" s="6">
        <f t="shared" ref="H1480:H1580" si="35">ABS(C1480-ROUND(C1480,0))</f>
        <v>0.46000000002095476</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2411238.3999999999</v>
      </c>
      <c r="D1481" s="1">
        <v>0</v>
      </c>
      <c r="E1481" s="1">
        <v>0</v>
      </c>
      <c r="F1481" s="1">
        <v>0</v>
      </c>
      <c r="G1481" s="2">
        <f t="shared" si="34"/>
        <v>4822.4768000000004</v>
      </c>
      <c r="H1481" s="2">
        <f t="shared" si="35"/>
        <v>0.39999999990686774</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52003.19</v>
      </c>
      <c r="D1482" s="1">
        <v>0</v>
      </c>
      <c r="E1482" s="1">
        <v>0</v>
      </c>
      <c r="F1482" s="1">
        <v>0</v>
      </c>
      <c r="G1482" s="2">
        <f t="shared" si="34"/>
        <v>156.00957</v>
      </c>
      <c r="H1482" s="2">
        <f t="shared" si="35"/>
        <v>0.19000000000232831</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2321666.5499999998</v>
      </c>
      <c r="D1483" s="1">
        <v>0</v>
      </c>
      <c r="E1483" s="1">
        <v>0</v>
      </c>
      <c r="F1483" s="1">
        <v>0</v>
      </c>
      <c r="G1483" s="2">
        <f t="shared" si="34"/>
        <v>9286.6661999999997</v>
      </c>
      <c r="H1483" s="2">
        <f t="shared" si="35"/>
        <v>0.45000000018626451</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1853735.09</v>
      </c>
      <c r="D1484" s="1">
        <v>0</v>
      </c>
      <c r="E1484" s="1">
        <v>0</v>
      </c>
      <c r="F1484" s="1">
        <v>0</v>
      </c>
      <c r="G1484" s="2">
        <f t="shared" si="34"/>
        <v>9268.6754500000006</v>
      </c>
      <c r="H1484" s="2">
        <f t="shared" si="35"/>
        <v>9.0000000083819032E-2</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466053.1</v>
      </c>
      <c r="D1485" s="1">
        <v>0</v>
      </c>
      <c r="E1485" s="1">
        <v>0</v>
      </c>
      <c r="F1485" s="1">
        <v>0</v>
      </c>
      <c r="G1485" s="2">
        <f t="shared" si="34"/>
        <v>2796.3186000000001</v>
      </c>
      <c r="H1485" s="2">
        <f t="shared" si="35"/>
        <v>9.9999999976716936E-2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1878.36</v>
      </c>
      <c r="D1486" s="1">
        <v>0</v>
      </c>
      <c r="E1486" s="1">
        <v>0</v>
      </c>
      <c r="F1486" s="1">
        <v>0</v>
      </c>
      <c r="G1486" s="2">
        <f t="shared" si="34"/>
        <v>13.14852</v>
      </c>
      <c r="H1486" s="2">
        <f t="shared" si="35"/>
        <v>0.35999999999989996</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37568.660000000003</v>
      </c>
      <c r="D1492" s="1">
        <v>0</v>
      </c>
      <c r="E1492" s="1">
        <v>0</v>
      </c>
      <c r="F1492" s="1">
        <v>0</v>
      </c>
      <c r="G1492" s="2">
        <f t="shared" si="34"/>
        <v>488.39258000000001</v>
      </c>
      <c r="H1492" s="2">
        <f t="shared" si="35"/>
        <v>0.33999999999650754</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2381067.3499999996</v>
      </c>
      <c r="D1499" s="1">
        <v>0</v>
      </c>
      <c r="E1499" s="1">
        <v>0</v>
      </c>
      <c r="F1499" s="1">
        <v>0</v>
      </c>
      <c r="G1499" s="2">
        <f t="shared" si="34"/>
        <v>47621.346999999994</v>
      </c>
      <c r="H1499" s="2">
        <f t="shared" si="35"/>
        <v>0.34999999962747097</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23854.01</v>
      </c>
      <c r="D1500" s="1">
        <v>0</v>
      </c>
      <c r="E1500" s="1">
        <v>0</v>
      </c>
      <c r="F1500" s="1">
        <v>0</v>
      </c>
      <c r="G1500" s="2">
        <f t="shared" si="34"/>
        <v>500.93421000000001</v>
      </c>
      <c r="H1500" s="2">
        <f t="shared" si="35"/>
        <v>9.9999999983992893E-3</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2319644.6799999997</v>
      </c>
      <c r="D1501" s="1">
        <v>0</v>
      </c>
      <c r="E1501" s="1">
        <v>0</v>
      </c>
      <c r="F1501" s="1">
        <v>0</v>
      </c>
      <c r="G1501" s="2">
        <f t="shared" si="34"/>
        <v>51032.182959999991</v>
      </c>
      <c r="H1501" s="2">
        <f t="shared" si="35"/>
        <v>0.32000000029802322</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1835571.32</v>
      </c>
      <c r="D1502" s="1">
        <v>0</v>
      </c>
      <c r="E1502" s="1">
        <v>0</v>
      </c>
      <c r="F1502" s="1">
        <v>0</v>
      </c>
      <c r="G1502" s="2">
        <f t="shared" si="34"/>
        <v>42218.140359999998</v>
      </c>
      <c r="H1502" s="2">
        <f t="shared" si="35"/>
        <v>0.32000000006519258</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481937.08</v>
      </c>
      <c r="D1503" s="1">
        <v>0</v>
      </c>
      <c r="E1503" s="1">
        <v>0</v>
      </c>
      <c r="F1503" s="1">
        <v>0</v>
      </c>
      <c r="G1503" s="2">
        <f t="shared" si="34"/>
        <v>11566.48992</v>
      </c>
      <c r="H1503" s="2">
        <f t="shared" si="35"/>
        <v>8.0000000016298145E-2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2136.2800000000002</v>
      </c>
      <c r="D1504" s="1">
        <v>0</v>
      </c>
      <c r="E1504" s="1">
        <v>0</v>
      </c>
      <c r="F1504" s="1">
        <v>0</v>
      </c>
      <c r="G1504" s="2">
        <f t="shared" si="34"/>
        <v>53.407000000000011</v>
      </c>
      <c r="H1504" s="2">
        <f t="shared" si="35"/>
        <v>0.28000000000020009</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37568.660000000003</v>
      </c>
      <c r="D1510" s="1">
        <v>0</v>
      </c>
      <c r="E1510" s="1">
        <v>0</v>
      </c>
      <c r="F1510" s="1">
        <v>0</v>
      </c>
      <c r="G1510" s="2">
        <f t="shared" si="34"/>
        <v>1164.6284600000001</v>
      </c>
      <c r="H1510" s="2">
        <f t="shared" si="35"/>
        <v>0.33999999999650754</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320002.51000000024</v>
      </c>
      <c r="D1517" s="1">
        <v>0</v>
      </c>
      <c r="E1517" s="1">
        <v>0</v>
      </c>
      <c r="F1517" s="1">
        <v>0</v>
      </c>
      <c r="G1517" s="2">
        <f t="shared" si="34"/>
        <v>12160.09538000001</v>
      </c>
      <c r="H1517" s="2">
        <f t="shared" si="35"/>
        <v>0.48999999975785613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320002.51</v>
      </c>
      <c r="D1576" s="1">
        <v>0</v>
      </c>
      <c r="E1576" s="1">
        <v>0</v>
      </c>
      <c r="F1576" s="1">
        <v>0</v>
      </c>
      <c r="G1576" s="2">
        <f t="shared" si="34"/>
        <v>31040.243470000001</v>
      </c>
      <c r="H1576" s="2">
        <f t="shared" si="35"/>
        <v>0.48999999999068677</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74509.960000000006</v>
      </c>
      <c r="D1577" s="1">
        <v>0</v>
      </c>
      <c r="E1577" s="1">
        <v>0</v>
      </c>
      <c r="F1577" s="1">
        <v>0</v>
      </c>
      <c r="G1577" s="2">
        <f t="shared" si="34"/>
        <v>7301.9760800000013</v>
      </c>
      <c r="H1577" s="2">
        <f t="shared" si="35"/>
        <v>3.9999999993597157E-2</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245492.55</v>
      </c>
      <c r="D1578" s="1">
        <v>0</v>
      </c>
      <c r="E1578" s="1">
        <v>0</v>
      </c>
      <c r="F1578" s="1">
        <v>0</v>
      </c>
      <c r="G1578" s="2">
        <f t="shared" si="34"/>
        <v>24303.762449999998</v>
      </c>
      <c r="H1578" s="2">
        <f t="shared" si="35"/>
        <v>0.45000000001164153</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3300</v>
      </c>
      <c r="B1" s="362"/>
      <c r="C1" s="362"/>
    </row>
    <row r="2" spans="1:17" ht="33" customHeight="1" x14ac:dyDescent="0.2">
      <c r="A2" s="363" t="s">
        <v>3301</v>
      </c>
      <c r="B2" s="364"/>
      <c r="C2" s="361"/>
      <c r="D2" s="4"/>
      <c r="E2" s="4"/>
      <c r="F2" s="4"/>
      <c r="G2" s="4"/>
      <c r="H2" s="4"/>
      <c r="I2" s="4"/>
      <c r="J2" s="4"/>
      <c r="K2" s="4"/>
      <c r="L2" s="4"/>
      <c r="M2" s="4"/>
      <c r="N2" s="4"/>
      <c r="O2" s="4"/>
      <c r="P2" s="4"/>
      <c r="Q2" s="4"/>
    </row>
    <row r="3" spans="1:17" ht="18.75" customHeight="1" x14ac:dyDescent="0.2">
      <c r="A3" s="202" t="s">
        <v>3302</v>
      </c>
      <c r="B3" s="365" t="s">
        <v>3303</v>
      </c>
      <c r="C3" s="361"/>
      <c r="D3" s="4"/>
      <c r="E3" s="4"/>
      <c r="F3" s="4"/>
      <c r="G3" s="4"/>
      <c r="H3" s="4"/>
      <c r="I3" s="4"/>
      <c r="J3" s="4"/>
      <c r="K3" s="4"/>
      <c r="L3" s="4"/>
      <c r="M3" s="4"/>
      <c r="N3" s="4"/>
      <c r="O3" s="4"/>
      <c r="P3" s="4"/>
      <c r="Q3" s="4"/>
    </row>
    <row r="4" spans="1:17" ht="37.5" hidden="1" customHeight="1" x14ac:dyDescent="0.2">
      <c r="A4" s="203" t="s">
        <v>3304</v>
      </c>
      <c r="B4" s="360" t="s">
        <v>3305</v>
      </c>
      <c r="C4" s="361"/>
      <c r="D4" s="4"/>
      <c r="E4" s="4"/>
      <c r="F4" s="4"/>
      <c r="G4" s="4"/>
      <c r="H4" s="4"/>
      <c r="I4" s="4"/>
      <c r="J4" s="4"/>
      <c r="K4" s="4"/>
      <c r="L4" s="4"/>
      <c r="M4" s="4"/>
      <c r="N4" s="4"/>
      <c r="O4" s="4"/>
      <c r="P4" s="4"/>
      <c r="Q4" s="4"/>
    </row>
    <row r="5" spans="1:17" ht="48" hidden="1" customHeight="1" x14ac:dyDescent="0.2">
      <c r="A5" s="203" t="s">
        <v>3304</v>
      </c>
      <c r="B5" s="360" t="s">
        <v>3306</v>
      </c>
      <c r="C5" s="361"/>
      <c r="D5" s="4"/>
      <c r="E5" s="4"/>
      <c r="F5" s="4"/>
      <c r="G5" s="4"/>
      <c r="H5" s="4"/>
      <c r="I5" s="4"/>
      <c r="J5" s="4"/>
      <c r="K5" s="4"/>
      <c r="L5" s="4"/>
      <c r="M5" s="4"/>
      <c r="N5" s="4"/>
      <c r="O5" s="4"/>
      <c r="P5" s="4"/>
      <c r="Q5" s="4"/>
    </row>
    <row r="6" spans="1:17" ht="59.25" hidden="1" customHeight="1" x14ac:dyDescent="0.2">
      <c r="A6" s="203" t="s">
        <v>3304</v>
      </c>
      <c r="B6" s="360" t="s">
        <v>3307</v>
      </c>
      <c r="C6" s="361"/>
      <c r="D6" s="4"/>
      <c r="E6" s="4"/>
      <c r="F6" s="4"/>
      <c r="G6" s="4"/>
      <c r="H6" s="4"/>
      <c r="I6" s="4"/>
      <c r="J6" s="4"/>
      <c r="K6" s="4"/>
      <c r="L6" s="4"/>
      <c r="M6" s="4"/>
      <c r="N6" s="4"/>
      <c r="O6" s="4"/>
      <c r="P6" s="4"/>
      <c r="Q6" s="4"/>
    </row>
    <row r="7" spans="1:17" ht="48" hidden="1" customHeight="1" x14ac:dyDescent="0.2">
      <c r="A7" s="203" t="s">
        <v>3308</v>
      </c>
      <c r="B7" s="360" t="s">
        <v>3309</v>
      </c>
      <c r="C7" s="361"/>
      <c r="D7" s="4"/>
      <c r="E7" s="4"/>
      <c r="F7" s="4"/>
      <c r="G7" s="4"/>
      <c r="H7" s="4"/>
      <c r="I7" s="4"/>
      <c r="J7" s="4"/>
      <c r="K7" s="4"/>
      <c r="L7" s="4"/>
      <c r="M7" s="4"/>
      <c r="N7" s="4"/>
      <c r="O7" s="4"/>
      <c r="P7" s="4"/>
      <c r="Q7" s="4"/>
    </row>
    <row r="8" spans="1:17" ht="41.25" hidden="1" customHeight="1" x14ac:dyDescent="0.2">
      <c r="A8" s="203" t="s">
        <v>3310</v>
      </c>
      <c r="B8" s="360" t="s">
        <v>3311</v>
      </c>
      <c r="C8" s="361"/>
      <c r="D8" s="4"/>
      <c r="E8" s="4"/>
      <c r="F8" s="4"/>
      <c r="G8" s="4"/>
      <c r="H8" s="4"/>
      <c r="I8" s="4"/>
      <c r="J8" s="4"/>
      <c r="K8" s="4"/>
      <c r="L8" s="4"/>
      <c r="M8" s="4"/>
      <c r="N8" s="4"/>
      <c r="O8" s="4"/>
      <c r="P8" s="4"/>
      <c r="Q8" s="4"/>
    </row>
    <row r="9" spans="1:17" ht="59.25" hidden="1" customHeight="1" x14ac:dyDescent="0.2">
      <c r="A9" s="203" t="s">
        <v>3312</v>
      </c>
      <c r="B9" s="360" t="s">
        <v>3313</v>
      </c>
      <c r="C9" s="361"/>
      <c r="D9" s="4"/>
      <c r="E9" s="4"/>
      <c r="F9" s="4"/>
      <c r="G9" s="4"/>
      <c r="H9" s="4"/>
      <c r="I9" s="4"/>
      <c r="J9" s="4"/>
      <c r="K9" s="4"/>
      <c r="L9" s="4"/>
      <c r="M9" s="4"/>
      <c r="N9" s="4"/>
      <c r="O9" s="4"/>
      <c r="P9" s="4"/>
      <c r="Q9" s="4"/>
    </row>
    <row r="10" spans="1:17" ht="61.5" hidden="1" customHeight="1" x14ac:dyDescent="0.2">
      <c r="A10" s="203" t="s">
        <v>3312</v>
      </c>
      <c r="B10" s="360" t="s">
        <v>3314</v>
      </c>
      <c r="C10" s="361"/>
      <c r="D10" s="4"/>
      <c r="E10" s="4"/>
      <c r="F10" s="4"/>
      <c r="G10" s="4"/>
      <c r="H10" s="4"/>
      <c r="I10" s="4"/>
      <c r="J10" s="4"/>
      <c r="K10" s="4"/>
      <c r="L10" s="4"/>
      <c r="M10" s="4"/>
      <c r="N10" s="4"/>
      <c r="O10" s="4"/>
      <c r="P10" s="4"/>
      <c r="Q10" s="4"/>
    </row>
    <row r="11" spans="1:17" ht="43.5" hidden="1" customHeight="1" x14ac:dyDescent="0.2">
      <c r="A11" s="203" t="s">
        <v>3312</v>
      </c>
      <c r="B11" s="360" t="s">
        <v>3315</v>
      </c>
      <c r="C11" s="361"/>
      <c r="D11" s="4"/>
      <c r="E11" s="4"/>
      <c r="F11" s="4"/>
      <c r="G11" s="4"/>
      <c r="H11" s="4"/>
      <c r="I11" s="4"/>
      <c r="J11" s="4"/>
      <c r="K11" s="4"/>
      <c r="L11" s="4"/>
      <c r="M11" s="4"/>
      <c r="N11" s="4"/>
      <c r="O11" s="4"/>
      <c r="P11" s="4"/>
      <c r="Q11" s="4"/>
    </row>
    <row r="12" spans="1:17" ht="27.75" hidden="1" customHeight="1" x14ac:dyDescent="0.2">
      <c r="A12" s="203" t="s">
        <v>3316</v>
      </c>
      <c r="B12" s="360" t="s">
        <v>3317</v>
      </c>
      <c r="C12" s="361"/>
      <c r="D12" s="4"/>
      <c r="E12" s="4"/>
      <c r="F12" s="4"/>
      <c r="G12" s="4"/>
      <c r="H12" s="4"/>
      <c r="I12" s="4"/>
      <c r="J12" s="4"/>
      <c r="K12" s="4"/>
      <c r="L12" s="4"/>
      <c r="M12" s="4"/>
      <c r="N12" s="4"/>
      <c r="O12" s="4"/>
      <c r="P12" s="4"/>
      <c r="Q12" s="4"/>
    </row>
    <row r="13" spans="1:17" ht="27.75" hidden="1" customHeight="1" x14ac:dyDescent="0.2">
      <c r="A13" s="203" t="s">
        <v>3318</v>
      </c>
      <c r="B13" s="360" t="s">
        <v>3319</v>
      </c>
      <c r="C13" s="361"/>
      <c r="D13" s="4"/>
      <c r="E13" s="4"/>
      <c r="F13" s="4"/>
      <c r="G13" s="4"/>
      <c r="H13" s="4"/>
      <c r="I13" s="4"/>
      <c r="J13" s="4"/>
      <c r="K13" s="4"/>
      <c r="L13" s="4"/>
      <c r="M13" s="4"/>
      <c r="N13" s="4"/>
      <c r="O13" s="4"/>
      <c r="P13" s="4"/>
      <c r="Q13" s="4"/>
    </row>
    <row r="14" spans="1:17" ht="45.75" hidden="1" customHeight="1" x14ac:dyDescent="0.2">
      <c r="A14" s="203" t="s">
        <v>3320</v>
      </c>
      <c r="B14" s="360" t="s">
        <v>3321</v>
      </c>
      <c r="C14" s="361"/>
      <c r="D14" s="4"/>
      <c r="E14" s="4"/>
      <c r="F14" s="4"/>
      <c r="G14" s="4"/>
      <c r="H14" s="4"/>
      <c r="I14" s="4"/>
      <c r="J14" s="4"/>
      <c r="K14" s="4"/>
      <c r="L14" s="4"/>
      <c r="M14" s="4"/>
      <c r="N14" s="4"/>
      <c r="O14" s="4"/>
      <c r="P14" s="4"/>
      <c r="Q14" s="4"/>
    </row>
    <row r="15" spans="1:17" ht="45.75" hidden="1" customHeight="1" x14ac:dyDescent="0.2">
      <c r="A15" s="203" t="s">
        <v>3322</v>
      </c>
      <c r="B15" s="360" t="s">
        <v>3323</v>
      </c>
      <c r="C15" s="361"/>
      <c r="D15" s="4"/>
      <c r="E15" s="4"/>
      <c r="F15" s="4"/>
      <c r="G15" s="4"/>
      <c r="H15" s="4"/>
      <c r="I15" s="4"/>
      <c r="J15" s="4"/>
      <c r="K15" s="4"/>
      <c r="L15" s="4"/>
      <c r="M15" s="4"/>
      <c r="N15" s="4"/>
      <c r="O15" s="4"/>
      <c r="P15" s="4"/>
      <c r="Q15" s="4"/>
    </row>
    <row r="16" spans="1:17" ht="51" hidden="1" customHeight="1" x14ac:dyDescent="0.2">
      <c r="A16" s="203" t="s">
        <v>3324</v>
      </c>
      <c r="B16" s="360" t="s">
        <v>3325</v>
      </c>
      <c r="C16" s="361"/>
      <c r="D16" s="4"/>
      <c r="E16" s="4"/>
      <c r="F16" s="4"/>
      <c r="G16" s="4"/>
      <c r="H16" s="4"/>
      <c r="I16" s="4"/>
      <c r="J16" s="4"/>
      <c r="K16" s="4"/>
      <c r="L16" s="4"/>
      <c r="M16" s="4"/>
      <c r="N16" s="4"/>
      <c r="O16" s="4"/>
      <c r="P16" s="4"/>
      <c r="Q16" s="4"/>
    </row>
    <row r="17" spans="1:17" ht="27.75" hidden="1" customHeight="1" x14ac:dyDescent="0.2">
      <c r="A17" s="203" t="s">
        <v>3326</v>
      </c>
      <c r="B17" s="360" t="s">
        <v>3327</v>
      </c>
      <c r="C17" s="361"/>
      <c r="D17" s="4"/>
      <c r="E17" s="4"/>
      <c r="F17" s="4"/>
      <c r="G17" s="4"/>
      <c r="H17" s="4"/>
      <c r="I17" s="4"/>
      <c r="J17" s="4"/>
      <c r="K17" s="4"/>
      <c r="L17" s="4"/>
      <c r="M17" s="4"/>
      <c r="N17" s="4"/>
      <c r="O17" s="4"/>
      <c r="P17" s="4"/>
      <c r="Q17" s="4"/>
    </row>
    <row r="18" spans="1:17" ht="27.75" hidden="1" customHeight="1" x14ac:dyDescent="0.2">
      <c r="A18" s="203" t="s">
        <v>3328</v>
      </c>
      <c r="B18" s="360" t="s">
        <v>3329</v>
      </c>
      <c r="C18" s="361"/>
      <c r="D18" s="4"/>
      <c r="E18" s="4"/>
      <c r="F18" s="4"/>
      <c r="G18" s="4"/>
      <c r="H18" s="4"/>
      <c r="I18" s="4"/>
      <c r="J18" s="4"/>
      <c r="K18" s="4"/>
      <c r="L18" s="4"/>
      <c r="M18" s="4"/>
      <c r="N18" s="4"/>
      <c r="O18" s="4"/>
      <c r="P18" s="4"/>
      <c r="Q18" s="4"/>
    </row>
    <row r="19" spans="1:17" ht="45" hidden="1" customHeight="1" x14ac:dyDescent="0.2">
      <c r="A19" s="203" t="s">
        <v>3328</v>
      </c>
      <c r="B19" s="360" t="s">
        <v>3330</v>
      </c>
      <c r="C19" s="361"/>
      <c r="D19" s="4"/>
      <c r="E19" s="4"/>
      <c r="F19" s="4"/>
      <c r="G19" s="4"/>
      <c r="H19" s="4"/>
      <c r="I19" s="4"/>
      <c r="J19" s="4"/>
      <c r="K19" s="4"/>
      <c r="L19" s="4"/>
      <c r="M19" s="4"/>
      <c r="N19" s="4"/>
      <c r="O19" s="4"/>
      <c r="P19" s="4"/>
      <c r="Q19" s="4"/>
    </row>
    <row r="20" spans="1:17" ht="45" hidden="1" customHeight="1" x14ac:dyDescent="0.2">
      <c r="A20" s="203" t="s">
        <v>3331</v>
      </c>
      <c r="B20" s="360" t="s">
        <v>3332</v>
      </c>
      <c r="C20" s="361"/>
      <c r="D20" s="4"/>
      <c r="E20" s="4"/>
      <c r="F20" s="4"/>
      <c r="G20" s="4"/>
      <c r="H20" s="4"/>
      <c r="I20" s="4"/>
      <c r="J20" s="4"/>
      <c r="K20" s="4"/>
      <c r="L20" s="4"/>
      <c r="M20" s="4"/>
      <c r="N20" s="4"/>
      <c r="O20" s="4"/>
      <c r="P20" s="4"/>
      <c r="Q20" s="4"/>
    </row>
    <row r="21" spans="1:17" ht="30" hidden="1" customHeight="1" x14ac:dyDescent="0.2">
      <c r="A21" s="203" t="s">
        <v>3333</v>
      </c>
      <c r="B21" s="360" t="s">
        <v>3334</v>
      </c>
      <c r="C21" s="361"/>
      <c r="D21" s="4"/>
      <c r="E21" s="4"/>
      <c r="F21" s="4"/>
      <c r="G21" s="4"/>
      <c r="H21" s="4"/>
      <c r="I21" s="4"/>
      <c r="J21" s="4"/>
      <c r="K21" s="4"/>
      <c r="L21" s="4"/>
      <c r="M21" s="4"/>
      <c r="N21" s="4"/>
      <c r="O21" s="4"/>
      <c r="P21" s="4"/>
      <c r="Q21" s="4"/>
    </row>
    <row r="22" spans="1:17" ht="30" hidden="1" customHeight="1" x14ac:dyDescent="0.2">
      <c r="A22" s="203" t="s">
        <v>3335</v>
      </c>
      <c r="B22" s="360" t="s">
        <v>3336</v>
      </c>
      <c r="C22" s="361"/>
      <c r="D22" s="4"/>
      <c r="E22" s="4"/>
      <c r="F22" s="4"/>
      <c r="G22" s="4"/>
      <c r="H22" s="4"/>
      <c r="I22" s="4"/>
      <c r="J22" s="4"/>
      <c r="K22" s="4"/>
      <c r="L22" s="4"/>
      <c r="M22" s="4"/>
      <c r="N22" s="4"/>
      <c r="O22" s="4"/>
      <c r="P22" s="4"/>
      <c r="Q22" s="4"/>
    </row>
    <row r="23" spans="1:17" ht="30" hidden="1" customHeight="1" x14ac:dyDescent="0.2">
      <c r="A23" s="203" t="s">
        <v>3337</v>
      </c>
      <c r="B23" s="360" t="s">
        <v>3338</v>
      </c>
      <c r="C23" s="361"/>
      <c r="D23" s="4"/>
      <c r="E23" s="4"/>
      <c r="F23" s="4"/>
      <c r="G23" s="4"/>
      <c r="H23" s="4"/>
      <c r="I23" s="4"/>
      <c r="J23" s="4"/>
      <c r="K23" s="4"/>
      <c r="L23" s="4"/>
      <c r="M23" s="4"/>
      <c r="N23" s="4"/>
      <c r="O23" s="4"/>
      <c r="P23" s="4"/>
      <c r="Q23" s="4"/>
    </row>
    <row r="24" spans="1:17" ht="30" hidden="1" customHeight="1" x14ac:dyDescent="0.2">
      <c r="A24" s="203" t="s">
        <v>3339</v>
      </c>
      <c r="B24" s="360" t="s">
        <v>3340</v>
      </c>
      <c r="C24" s="361"/>
      <c r="D24" s="4"/>
      <c r="E24" s="4"/>
      <c r="F24" s="4"/>
      <c r="G24" s="4"/>
      <c r="H24" s="4"/>
      <c r="I24" s="4"/>
      <c r="J24" s="4"/>
      <c r="K24" s="4"/>
      <c r="L24" s="4"/>
      <c r="M24" s="4"/>
      <c r="N24" s="4"/>
      <c r="O24" s="4"/>
      <c r="P24" s="4"/>
      <c r="Q24" s="4"/>
    </row>
    <row r="25" spans="1:17" ht="30" hidden="1" customHeight="1" x14ac:dyDescent="0.2">
      <c r="A25" s="203" t="s">
        <v>3341</v>
      </c>
      <c r="B25" s="360" t="s">
        <v>3342</v>
      </c>
      <c r="C25" s="361"/>
      <c r="D25" s="4"/>
      <c r="E25" s="4"/>
      <c r="F25" s="4"/>
      <c r="G25" s="4"/>
      <c r="H25" s="4"/>
      <c r="I25" s="4"/>
      <c r="J25" s="4"/>
      <c r="K25" s="4"/>
      <c r="L25" s="4"/>
      <c r="M25" s="4"/>
      <c r="N25" s="4"/>
      <c r="O25" s="4"/>
      <c r="P25" s="4"/>
      <c r="Q25" s="4"/>
    </row>
    <row r="26" spans="1:17" ht="30" hidden="1" customHeight="1" x14ac:dyDescent="0.2">
      <c r="A26" s="203" t="s">
        <v>3343</v>
      </c>
      <c r="B26" s="360" t="s">
        <v>3344</v>
      </c>
      <c r="C26" s="361"/>
      <c r="D26" s="4"/>
      <c r="E26" s="4"/>
      <c r="F26" s="4"/>
      <c r="G26" s="4"/>
      <c r="H26" s="4"/>
      <c r="I26" s="4"/>
      <c r="J26" s="4"/>
      <c r="K26" s="4"/>
      <c r="L26" s="4"/>
      <c r="M26" s="4"/>
      <c r="N26" s="4"/>
      <c r="O26" s="4"/>
      <c r="P26" s="4"/>
      <c r="Q26" s="4"/>
    </row>
    <row r="27" spans="1:17" ht="70.5" hidden="1" customHeight="1" x14ac:dyDescent="0.2">
      <c r="A27" s="203" t="s">
        <v>3345</v>
      </c>
      <c r="B27" s="360" t="s">
        <v>3346</v>
      </c>
      <c r="C27" s="361"/>
      <c r="D27" s="4"/>
      <c r="E27" s="4"/>
      <c r="F27" s="4"/>
      <c r="G27" s="4"/>
      <c r="H27" s="4"/>
      <c r="I27" s="4"/>
      <c r="J27" s="4"/>
      <c r="K27" s="4"/>
      <c r="L27" s="4"/>
      <c r="M27" s="4"/>
      <c r="N27" s="4"/>
      <c r="O27" s="4"/>
      <c r="P27" s="4"/>
      <c r="Q27" s="4"/>
    </row>
    <row r="28" spans="1:17" ht="48" hidden="1" customHeight="1" x14ac:dyDescent="0.2">
      <c r="A28" s="203" t="s">
        <v>3347</v>
      </c>
      <c r="B28" s="360" t="s">
        <v>3348</v>
      </c>
      <c r="C28" s="361"/>
      <c r="D28" s="4"/>
      <c r="E28" s="4"/>
      <c r="F28" s="4"/>
      <c r="G28" s="4"/>
      <c r="H28" s="4"/>
      <c r="I28" s="4"/>
      <c r="J28" s="4"/>
      <c r="K28" s="4"/>
      <c r="L28" s="4"/>
      <c r="M28" s="4"/>
      <c r="N28" s="4"/>
      <c r="O28" s="4"/>
      <c r="P28" s="4"/>
      <c r="Q28" s="4"/>
    </row>
    <row r="29" spans="1:17" ht="100.5" hidden="1" customHeight="1" x14ac:dyDescent="0.2">
      <c r="A29" s="203" t="s">
        <v>3349</v>
      </c>
      <c r="B29" s="360" t="s">
        <v>3350</v>
      </c>
      <c r="C29" s="361"/>
      <c r="D29" s="4"/>
      <c r="E29" s="4"/>
      <c r="F29" s="4"/>
      <c r="G29" s="4"/>
      <c r="H29" s="4"/>
      <c r="I29" s="4"/>
      <c r="J29" s="4"/>
      <c r="K29" s="4"/>
      <c r="L29" s="4"/>
      <c r="M29" s="4"/>
      <c r="N29" s="4"/>
      <c r="O29" s="4"/>
      <c r="P29" s="4"/>
      <c r="Q29" s="4"/>
    </row>
    <row r="30" spans="1:17" ht="45" hidden="1" customHeight="1" x14ac:dyDescent="0.2">
      <c r="A30" s="203" t="s">
        <v>3351</v>
      </c>
      <c r="B30" s="360" t="s">
        <v>3352</v>
      </c>
      <c r="C30" s="361"/>
      <c r="D30" s="4"/>
      <c r="E30" s="4"/>
      <c r="F30" s="4"/>
      <c r="G30" s="4"/>
      <c r="H30" s="4"/>
      <c r="I30" s="4"/>
      <c r="J30" s="4"/>
      <c r="K30" s="4"/>
      <c r="L30" s="4"/>
      <c r="M30" s="4"/>
      <c r="N30" s="4"/>
      <c r="O30" s="4"/>
      <c r="P30" s="4"/>
      <c r="Q30" s="4"/>
    </row>
    <row r="31" spans="1:17" ht="45" hidden="1" customHeight="1" x14ac:dyDescent="0.2">
      <c r="A31" s="203" t="s">
        <v>3353</v>
      </c>
      <c r="B31" s="360" t="s">
        <v>3354</v>
      </c>
      <c r="C31" s="361"/>
      <c r="D31" s="4"/>
      <c r="E31" s="4"/>
      <c r="F31" s="4"/>
      <c r="G31" s="4"/>
      <c r="H31" s="4"/>
      <c r="I31" s="4"/>
      <c r="J31" s="4"/>
      <c r="K31" s="4"/>
      <c r="L31" s="4"/>
      <c r="M31" s="4"/>
      <c r="N31" s="4"/>
      <c r="O31" s="4"/>
      <c r="P31" s="4"/>
      <c r="Q31" s="4"/>
    </row>
    <row r="32" spans="1:17" ht="45" hidden="1" customHeight="1" x14ac:dyDescent="0.2">
      <c r="A32" s="203" t="s">
        <v>3355</v>
      </c>
      <c r="B32" s="360" t="s">
        <v>3356</v>
      </c>
      <c r="C32" s="361"/>
      <c r="D32" s="4"/>
      <c r="E32" s="4"/>
      <c r="F32" s="4"/>
      <c r="G32" s="4"/>
      <c r="H32" s="4"/>
      <c r="I32" s="4"/>
      <c r="J32" s="4"/>
      <c r="K32" s="4"/>
      <c r="L32" s="4"/>
      <c r="M32" s="4"/>
      <c r="N32" s="4"/>
      <c r="O32" s="4"/>
      <c r="P32" s="4"/>
      <c r="Q32" s="4"/>
    </row>
    <row r="33" spans="1:17" ht="72" hidden="1" customHeight="1" x14ac:dyDescent="0.2">
      <c r="A33" s="203" t="s">
        <v>3357</v>
      </c>
      <c r="B33" s="360" t="s">
        <v>3358</v>
      </c>
      <c r="C33" s="361"/>
      <c r="D33" s="4"/>
      <c r="E33" s="4"/>
      <c r="F33" s="4"/>
      <c r="G33" s="4"/>
      <c r="H33" s="4"/>
      <c r="I33" s="4"/>
      <c r="J33" s="4"/>
      <c r="K33" s="4"/>
      <c r="L33" s="4"/>
      <c r="M33" s="4"/>
      <c r="N33" s="4"/>
      <c r="O33" s="4"/>
      <c r="P33" s="4"/>
      <c r="Q33" s="4"/>
    </row>
    <row r="34" spans="1:17" ht="79.5" hidden="1" customHeight="1" x14ac:dyDescent="0.2">
      <c r="A34" s="203" t="s">
        <v>3359</v>
      </c>
      <c r="B34" s="360" t="s">
        <v>3360</v>
      </c>
      <c r="C34" s="361"/>
      <c r="D34" s="4"/>
      <c r="E34" s="4"/>
      <c r="F34" s="4"/>
      <c r="G34" s="4"/>
      <c r="H34" s="4"/>
      <c r="I34" s="4"/>
      <c r="J34" s="4"/>
      <c r="K34" s="4"/>
      <c r="L34" s="4"/>
      <c r="M34" s="4"/>
      <c r="N34" s="4"/>
      <c r="O34" s="4"/>
      <c r="P34" s="4"/>
      <c r="Q34" s="4"/>
    </row>
    <row r="35" spans="1:17" ht="70.5" hidden="1" customHeight="1" x14ac:dyDescent="0.2">
      <c r="A35" s="203" t="s">
        <v>3361</v>
      </c>
      <c r="B35" s="360" t="s">
        <v>3362</v>
      </c>
      <c r="C35" s="361"/>
      <c r="D35" s="4"/>
      <c r="E35" s="4"/>
      <c r="F35" s="4"/>
      <c r="G35" s="4"/>
      <c r="H35" s="4"/>
      <c r="I35" s="4"/>
      <c r="J35" s="4"/>
      <c r="K35" s="4"/>
      <c r="L35" s="4"/>
      <c r="M35" s="4"/>
      <c r="N35" s="4"/>
      <c r="O35" s="4"/>
      <c r="P35" s="4"/>
      <c r="Q35" s="4"/>
    </row>
    <row r="36" spans="1:17" ht="45.75" hidden="1" customHeight="1" x14ac:dyDescent="0.2">
      <c r="A36" s="203" t="s">
        <v>3363</v>
      </c>
      <c r="B36" s="360" t="s">
        <v>3364</v>
      </c>
      <c r="C36" s="361"/>
      <c r="D36" s="4"/>
      <c r="E36" s="4"/>
      <c r="F36" s="4"/>
      <c r="G36" s="4"/>
      <c r="H36" s="4"/>
      <c r="I36" s="4"/>
      <c r="J36" s="4"/>
      <c r="K36" s="4"/>
      <c r="L36" s="4"/>
      <c r="M36" s="4"/>
      <c r="N36" s="4"/>
      <c r="O36" s="4"/>
      <c r="P36" s="4"/>
      <c r="Q36" s="4"/>
    </row>
    <row r="37" spans="1:17" ht="54.75" hidden="1" customHeight="1" x14ac:dyDescent="0.2">
      <c r="A37" s="203" t="s">
        <v>3365</v>
      </c>
      <c r="B37" s="360" t="s">
        <v>3366</v>
      </c>
      <c r="C37" s="361"/>
      <c r="D37" s="4"/>
      <c r="E37" s="4"/>
      <c r="F37" s="4"/>
      <c r="G37" s="4"/>
      <c r="H37" s="4"/>
      <c r="I37" s="4"/>
      <c r="J37" s="4"/>
      <c r="K37" s="4"/>
      <c r="L37" s="4"/>
      <c r="M37" s="4"/>
      <c r="N37" s="4"/>
      <c r="O37" s="4"/>
      <c r="P37" s="4"/>
      <c r="Q37" s="4"/>
    </row>
    <row r="38" spans="1:17" ht="37.5" hidden="1" customHeight="1" x14ac:dyDescent="0.2">
      <c r="A38" s="203" t="s">
        <v>3367</v>
      </c>
      <c r="B38" s="360" t="s">
        <v>3368</v>
      </c>
      <c r="C38" s="361"/>
      <c r="D38" s="4"/>
      <c r="E38" s="4"/>
      <c r="F38" s="4"/>
      <c r="G38" s="4"/>
      <c r="H38" s="4"/>
      <c r="I38" s="4"/>
      <c r="J38" s="4"/>
      <c r="K38" s="4"/>
      <c r="L38" s="4"/>
      <c r="M38" s="4"/>
      <c r="N38" s="4"/>
      <c r="O38" s="4"/>
      <c r="P38" s="4"/>
      <c r="Q38" s="4"/>
    </row>
    <row r="39" spans="1:17" ht="61.5" hidden="1" customHeight="1" x14ac:dyDescent="0.2">
      <c r="A39" s="203" t="s">
        <v>3369</v>
      </c>
      <c r="B39" s="360" t="s">
        <v>3370</v>
      </c>
      <c r="C39" s="361"/>
      <c r="D39" s="4"/>
      <c r="E39" s="4"/>
      <c r="F39" s="4"/>
      <c r="G39" s="4"/>
      <c r="H39" s="4"/>
      <c r="I39" s="4"/>
      <c r="J39" s="4"/>
      <c r="K39" s="4"/>
      <c r="L39" s="4"/>
      <c r="M39" s="4"/>
      <c r="N39" s="4"/>
      <c r="O39" s="4"/>
      <c r="P39" s="4"/>
      <c r="Q39" s="4"/>
    </row>
    <row r="40" spans="1:17" ht="53.25" hidden="1" customHeight="1" x14ac:dyDescent="0.2">
      <c r="A40" s="203" t="s">
        <v>3371</v>
      </c>
      <c r="B40" s="360" t="s">
        <v>3372</v>
      </c>
      <c r="C40" s="361"/>
      <c r="D40" s="4"/>
      <c r="E40" s="4"/>
      <c r="F40" s="4"/>
      <c r="G40" s="4"/>
      <c r="H40" s="4"/>
      <c r="I40" s="4"/>
      <c r="J40" s="4"/>
      <c r="K40" s="4"/>
      <c r="L40" s="4"/>
      <c r="M40" s="4"/>
      <c r="N40" s="4"/>
      <c r="O40" s="4"/>
      <c r="P40" s="4"/>
      <c r="Q40" s="4"/>
    </row>
    <row r="41" spans="1:17" ht="73.5" hidden="1" customHeight="1" x14ac:dyDescent="0.2">
      <c r="A41" s="203" t="s">
        <v>3373</v>
      </c>
      <c r="B41" s="360" t="s">
        <v>3374</v>
      </c>
      <c r="C41" s="361"/>
      <c r="D41" s="4"/>
      <c r="E41" s="4"/>
      <c r="F41" s="4"/>
      <c r="G41" s="4"/>
      <c r="H41" s="4"/>
      <c r="I41" s="4"/>
      <c r="J41" s="4"/>
      <c r="K41" s="4"/>
      <c r="L41" s="4"/>
      <c r="M41" s="4"/>
      <c r="N41" s="4"/>
      <c r="O41" s="4"/>
      <c r="P41" s="4"/>
      <c r="Q41" s="4"/>
    </row>
    <row r="42" spans="1:17" ht="57.75" hidden="1" customHeight="1" x14ac:dyDescent="0.2">
      <c r="A42" s="203" t="s">
        <v>3375</v>
      </c>
      <c r="B42" s="360" t="s">
        <v>3376</v>
      </c>
      <c r="C42" s="361"/>
      <c r="D42" s="4"/>
      <c r="E42" s="4"/>
      <c r="F42" s="4"/>
      <c r="G42" s="4"/>
      <c r="H42" s="4"/>
      <c r="I42" s="4"/>
      <c r="J42" s="4"/>
      <c r="K42" s="4"/>
      <c r="L42" s="4"/>
      <c r="M42" s="4"/>
      <c r="N42" s="4"/>
      <c r="O42" s="4"/>
      <c r="P42" s="4"/>
      <c r="Q42" s="4"/>
    </row>
    <row r="43" spans="1:17" ht="84" hidden="1" customHeight="1" x14ac:dyDescent="0.2">
      <c r="A43" s="203" t="s">
        <v>3377</v>
      </c>
      <c r="B43" s="360" t="s">
        <v>3378</v>
      </c>
      <c r="C43" s="361"/>
      <c r="D43" s="4"/>
      <c r="E43" s="4"/>
      <c r="F43" s="4"/>
      <c r="G43" s="4"/>
      <c r="H43" s="4"/>
      <c r="I43" s="4"/>
      <c r="J43" s="4"/>
      <c r="K43" s="4"/>
      <c r="L43" s="4"/>
      <c r="M43" s="4"/>
      <c r="N43" s="4"/>
      <c r="O43" s="4"/>
      <c r="P43" s="4"/>
      <c r="Q43" s="4"/>
    </row>
    <row r="44" spans="1:17" ht="48" hidden="1" customHeight="1" x14ac:dyDescent="0.2">
      <c r="A44" s="203" t="s">
        <v>3379</v>
      </c>
      <c r="B44" s="360" t="s">
        <v>3380</v>
      </c>
      <c r="C44" s="361"/>
      <c r="D44" s="4"/>
      <c r="E44" s="4"/>
      <c r="F44" s="4"/>
      <c r="G44" s="4"/>
      <c r="H44" s="4"/>
      <c r="I44" s="4"/>
      <c r="J44" s="4"/>
      <c r="K44" s="4"/>
      <c r="L44" s="4"/>
      <c r="M44" s="4"/>
      <c r="N44" s="4"/>
      <c r="O44" s="4"/>
      <c r="P44" s="4"/>
      <c r="Q44" s="4"/>
    </row>
    <row r="45" spans="1:17" ht="57" hidden="1" customHeight="1" x14ac:dyDescent="0.2">
      <c r="A45" s="203" t="s">
        <v>3381</v>
      </c>
      <c r="B45" s="360" t="s">
        <v>3382</v>
      </c>
      <c r="C45" s="361"/>
      <c r="D45" s="4"/>
      <c r="E45" s="4"/>
      <c r="F45" s="4"/>
      <c r="G45" s="4"/>
      <c r="H45" s="4"/>
      <c r="I45" s="4"/>
      <c r="J45" s="4"/>
      <c r="K45" s="4"/>
      <c r="L45" s="4"/>
      <c r="M45" s="4"/>
      <c r="N45" s="4"/>
      <c r="O45" s="4"/>
      <c r="P45" s="4"/>
      <c r="Q45" s="4"/>
    </row>
    <row r="46" spans="1:17" ht="73.5" hidden="1" customHeight="1" x14ac:dyDescent="0.2">
      <c r="A46" s="203" t="s">
        <v>3383</v>
      </c>
      <c r="B46" s="360" t="s">
        <v>3384</v>
      </c>
      <c r="C46" s="361"/>
      <c r="D46" s="29"/>
      <c r="E46" s="4"/>
      <c r="F46" s="4"/>
      <c r="G46" s="4"/>
      <c r="H46" s="4"/>
      <c r="I46" s="4"/>
      <c r="J46" s="4"/>
      <c r="K46" s="4"/>
      <c r="L46" s="4"/>
      <c r="M46" s="4"/>
      <c r="N46" s="4"/>
      <c r="O46" s="4"/>
      <c r="P46" s="4"/>
      <c r="Q46" s="4"/>
    </row>
    <row r="47" spans="1:17" ht="66" hidden="1" customHeight="1" x14ac:dyDescent="0.2">
      <c r="A47" s="32" t="s">
        <v>3385</v>
      </c>
      <c r="B47" s="368" t="s">
        <v>3386</v>
      </c>
      <c r="C47" s="368"/>
      <c r="D47" s="4"/>
      <c r="E47" s="4"/>
      <c r="F47" s="4"/>
      <c r="G47" s="4"/>
      <c r="H47" s="4"/>
      <c r="I47" s="4"/>
      <c r="J47" s="4"/>
      <c r="K47" s="4"/>
      <c r="L47" s="4"/>
      <c r="M47" s="4"/>
      <c r="N47" s="4"/>
      <c r="O47" s="4"/>
      <c r="P47" s="4"/>
      <c r="Q47" s="4"/>
    </row>
    <row r="48" spans="1:17" ht="123.75" customHeight="1" x14ac:dyDescent="0.2">
      <c r="A48" s="167" t="s">
        <v>3387</v>
      </c>
      <c r="B48" s="366" t="s">
        <v>3388</v>
      </c>
      <c r="C48" s="367"/>
      <c r="D48" s="4"/>
      <c r="E48" s="4"/>
      <c r="F48" s="4"/>
      <c r="G48" s="4"/>
      <c r="H48" s="4"/>
      <c r="I48" s="4"/>
      <c r="J48" s="4"/>
      <c r="K48" s="4"/>
      <c r="L48" s="4"/>
      <c r="M48" s="4"/>
      <c r="N48" s="4"/>
      <c r="O48" s="4"/>
      <c r="P48" s="4"/>
      <c r="Q48" s="4"/>
    </row>
    <row r="49" spans="1:17" ht="34.5" customHeight="1" x14ac:dyDescent="0.2">
      <c r="A49" s="167" t="s">
        <v>3389</v>
      </c>
      <c r="B49" s="366" t="s">
        <v>3390</v>
      </c>
      <c r="C49" s="367"/>
      <c r="D49" s="4"/>
      <c r="E49" s="4"/>
      <c r="F49" s="4"/>
      <c r="G49" s="4"/>
      <c r="H49" s="4"/>
      <c r="I49" s="4"/>
      <c r="J49" s="4"/>
      <c r="K49" s="4"/>
      <c r="L49" s="4"/>
      <c r="M49" s="4"/>
      <c r="N49" s="4"/>
      <c r="O49" s="4"/>
      <c r="P49" s="4"/>
      <c r="Q49" s="4"/>
    </row>
    <row r="50" spans="1:17" ht="34.5" customHeight="1" x14ac:dyDescent="0.2">
      <c r="A50" s="167" t="s">
        <v>3391</v>
      </c>
      <c r="B50" s="366" t="s">
        <v>3392</v>
      </c>
      <c r="C50" s="367"/>
      <c r="D50" s="4"/>
      <c r="E50" s="4"/>
      <c r="F50" s="4"/>
      <c r="G50" s="4"/>
      <c r="H50" s="4"/>
      <c r="I50" s="4"/>
      <c r="J50" s="4"/>
      <c r="K50" s="4"/>
      <c r="L50" s="4"/>
      <c r="M50" s="4"/>
      <c r="N50" s="4"/>
      <c r="O50" s="4"/>
      <c r="P50" s="4"/>
      <c r="Q50" s="4"/>
    </row>
    <row r="51" spans="1:17" ht="31.5" customHeight="1" x14ac:dyDescent="0.2">
      <c r="A51" s="204" t="s">
        <v>3393</v>
      </c>
      <c r="B51" s="360" t="s">
        <v>3394</v>
      </c>
      <c r="C51" s="361"/>
      <c r="D51" s="4"/>
      <c r="E51" s="4"/>
      <c r="F51" s="4"/>
      <c r="G51" s="4"/>
      <c r="H51" s="4"/>
      <c r="I51" s="4"/>
      <c r="J51" s="4"/>
      <c r="K51" s="4"/>
      <c r="L51" s="4"/>
      <c r="M51" s="4"/>
      <c r="N51" s="4"/>
      <c r="O51" s="4"/>
      <c r="P51" s="4"/>
      <c r="Q51" s="4"/>
    </row>
    <row r="52" spans="1:17" ht="31.5" customHeight="1" x14ac:dyDescent="0.2">
      <c r="A52" s="204" t="s">
        <v>3395</v>
      </c>
      <c r="B52" s="360" t="s">
        <v>3396</v>
      </c>
      <c r="C52" s="361"/>
      <c r="D52" s="4"/>
      <c r="E52" s="4"/>
      <c r="F52" s="4"/>
      <c r="G52" s="4"/>
      <c r="H52" s="4"/>
      <c r="I52" s="4"/>
      <c r="J52" s="4"/>
      <c r="K52" s="4"/>
      <c r="L52" s="4"/>
      <c r="M52" s="4"/>
      <c r="N52" s="4"/>
      <c r="O52" s="4"/>
      <c r="P52" s="4"/>
      <c r="Q52" s="4"/>
    </row>
    <row r="53" spans="1:17" ht="31.5" customHeight="1" x14ac:dyDescent="0.2">
      <c r="A53" s="204" t="s">
        <v>3397</v>
      </c>
      <c r="B53" s="358" t="s">
        <v>3398</v>
      </c>
      <c r="C53" s="359"/>
      <c r="D53" s="4"/>
      <c r="E53" s="4"/>
      <c r="F53" s="4"/>
      <c r="G53" s="4"/>
      <c r="H53" s="4"/>
      <c r="I53" s="4"/>
      <c r="J53" s="4"/>
      <c r="K53" s="4"/>
      <c r="L53" s="4"/>
      <c r="M53" s="4"/>
      <c r="N53" s="4"/>
      <c r="O53" s="4"/>
      <c r="P53" s="4"/>
      <c r="Q53" s="4"/>
    </row>
    <row r="54" spans="1:17" ht="31.5" customHeight="1" x14ac:dyDescent="0.2">
      <c r="A54" s="204" t="s">
        <v>3399</v>
      </c>
      <c r="B54" s="358" t="s">
        <v>3400</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3252</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2054851.73</v>
      </c>
      <c r="I16" s="95">
        <f>'PR-RAS'!E6</f>
        <v>2360733.4900000002</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2007495.87</v>
      </c>
      <c r="I17" s="95">
        <f>'PR-RAS'!E151</f>
        <v>2278891.02</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32186.129999999917</v>
      </c>
      <c r="I18" s="95">
        <f>'PR-RAS'!E645</f>
        <v>43549.960000000057</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289831.46000000002</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320002.51000000024</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320002.51</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34" zoomScaleNormal="100" workbookViewId="0">
      <selection activeCell="E723" sqref="E723"/>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2054851.73</v>
      </c>
      <c r="E6" s="231">
        <f>E7+E44+E50+E82+E106+E124+E133+E139</f>
        <v>2360733.4900000002</v>
      </c>
      <c r="F6" s="232">
        <f t="shared" ref="F6:F131" si="0">IF(D6&lt;&gt;0,IF(E6/D6&gt;=100,"&gt;&gt;100",E6/D6*100),"-")</f>
        <v>114.8858312030134</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0</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0.31</v>
      </c>
      <c r="E82" s="231">
        <f t="shared" si="19"/>
        <v>1.75</v>
      </c>
      <c r="F82" s="232">
        <f t="shared" si="0"/>
        <v>564.51612903225805</v>
      </c>
    </row>
    <row r="83" spans="1:6" ht="12.75" customHeight="1" x14ac:dyDescent="0.2">
      <c r="A83" s="230">
        <v>641</v>
      </c>
      <c r="B83" s="192" t="s">
        <v>212</v>
      </c>
      <c r="C83" s="34" t="s">
        <v>213</v>
      </c>
      <c r="D83" s="231">
        <f t="shared" ref="D83:E83" si="20">SUM(D84:D90)</f>
        <v>0.31</v>
      </c>
      <c r="E83" s="231">
        <f t="shared" si="20"/>
        <v>1.75</v>
      </c>
      <c r="F83" s="232">
        <f t="shared" si="0"/>
        <v>564.51612903225805</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0.31</v>
      </c>
      <c r="E85" s="233">
        <v>1.75</v>
      </c>
      <c r="F85" s="232">
        <f t="shared" si="0"/>
        <v>564.51612903225805</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15313.74</v>
      </c>
      <c r="E106" s="231">
        <f t="shared" si="23"/>
        <v>22716.26</v>
      </c>
      <c r="F106" s="232">
        <f t="shared" si="0"/>
        <v>148.33907327667833</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15313.74</v>
      </c>
      <c r="E112" s="231">
        <f t="shared" si="25"/>
        <v>22716.26</v>
      </c>
      <c r="F112" s="232">
        <f t="shared" si="0"/>
        <v>148.33907327667833</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15313.74</v>
      </c>
      <c r="E117" s="233">
        <v>22716.26</v>
      </c>
      <c r="F117" s="232">
        <f t="shared" si="0"/>
        <v>148.33907327667833</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27162.21</v>
      </c>
      <c r="E124" s="231">
        <f t="shared" si="27"/>
        <v>23579.439999999999</v>
      </c>
      <c r="F124" s="232">
        <f t="shared" si="0"/>
        <v>86.809725718194514</v>
      </c>
    </row>
    <row r="125" spans="1:6" ht="12.75" customHeight="1" x14ac:dyDescent="0.2">
      <c r="A125" s="230">
        <v>661</v>
      </c>
      <c r="B125" s="45" t="s">
        <v>296</v>
      </c>
      <c r="C125" s="34" t="s">
        <v>297</v>
      </c>
      <c r="D125" s="231">
        <f t="shared" ref="D125:E125" si="28">SUM(D126:D127)</f>
        <v>27162.21</v>
      </c>
      <c r="E125" s="231">
        <f t="shared" si="28"/>
        <v>23579.439999999999</v>
      </c>
      <c r="F125" s="232">
        <f t="shared" si="0"/>
        <v>86.809725718194514</v>
      </c>
    </row>
    <row r="126" spans="1:6" ht="12.75" customHeight="1" x14ac:dyDescent="0.2">
      <c r="A126" s="230">
        <v>6614</v>
      </c>
      <c r="B126" s="45" t="s">
        <v>298</v>
      </c>
      <c r="C126" s="34" t="s">
        <v>299</v>
      </c>
      <c r="D126" s="233">
        <v>3852.94</v>
      </c>
      <c r="E126" s="233">
        <v>3046.25</v>
      </c>
      <c r="F126" s="232">
        <f t="shared" si="0"/>
        <v>79.063001240611058</v>
      </c>
    </row>
    <row r="127" spans="1:6" ht="12.75" customHeight="1" x14ac:dyDescent="0.2">
      <c r="A127" s="230">
        <v>6615</v>
      </c>
      <c r="B127" s="45" t="s">
        <v>300</v>
      </c>
      <c r="C127" s="34" t="s">
        <v>301</v>
      </c>
      <c r="D127" s="233">
        <v>23309.27</v>
      </c>
      <c r="E127" s="233">
        <v>20533.189999999999</v>
      </c>
      <c r="F127" s="232">
        <f t="shared" si="0"/>
        <v>88.090231912024691</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2012375.47</v>
      </c>
      <c r="E133" s="231">
        <f t="shared" si="30"/>
        <v>2314436.04</v>
      </c>
      <c r="F133" s="232">
        <f t="shared" ref="F133:F223" si="31">IF(D133&lt;&gt;0,IF(E133/D133&gt;=100,"&gt;&gt;100",E133/D133*100),"-")</f>
        <v>115.01014967152227</v>
      </c>
    </row>
    <row r="134" spans="1:6" ht="24" x14ac:dyDescent="0.2">
      <c r="A134" s="230">
        <v>671</v>
      </c>
      <c r="B134" s="234" t="s">
        <v>314</v>
      </c>
      <c r="C134" s="34" t="s">
        <v>315</v>
      </c>
      <c r="D134" s="231">
        <f t="shared" ref="D134:E134" si="32">SUM(D135:D137)</f>
        <v>2012375.47</v>
      </c>
      <c r="E134" s="231">
        <f t="shared" si="32"/>
        <v>2314436.04</v>
      </c>
      <c r="F134" s="232">
        <f t="shared" si="31"/>
        <v>115.01014967152227</v>
      </c>
    </row>
    <row r="135" spans="1:6" ht="12.75" customHeight="1" x14ac:dyDescent="0.2">
      <c r="A135" s="230">
        <v>6711</v>
      </c>
      <c r="B135" s="192" t="s">
        <v>316</v>
      </c>
      <c r="C135" s="34" t="s">
        <v>317</v>
      </c>
      <c r="D135" s="233">
        <v>2012375.47</v>
      </c>
      <c r="E135" s="233">
        <v>2281055.86</v>
      </c>
      <c r="F135" s="232">
        <f t="shared" si="31"/>
        <v>113.3514045467867</v>
      </c>
    </row>
    <row r="136" spans="1:6" ht="24" x14ac:dyDescent="0.2">
      <c r="A136" s="230">
        <v>6712</v>
      </c>
      <c r="B136" s="234" t="s">
        <v>318</v>
      </c>
      <c r="C136" s="34" t="s">
        <v>319</v>
      </c>
      <c r="D136" s="233">
        <v>0</v>
      </c>
      <c r="E136" s="233">
        <v>33380.18</v>
      </c>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2007495.87</v>
      </c>
      <c r="E151" s="231">
        <f t="shared" si="35"/>
        <v>2278891.02</v>
      </c>
      <c r="F151" s="232">
        <f t="shared" si="31"/>
        <v>113.51908883379171</v>
      </c>
    </row>
    <row r="152" spans="1:6" ht="12.75" customHeight="1" x14ac:dyDescent="0.2">
      <c r="A152" s="230">
        <v>31</v>
      </c>
      <c r="B152" s="192" t="s">
        <v>349</v>
      </c>
      <c r="C152" s="34" t="s">
        <v>350</v>
      </c>
      <c r="D152" s="231">
        <f t="shared" ref="D152:E152" si="36">D153+D158+D159</f>
        <v>1589409.75</v>
      </c>
      <c r="E152" s="231">
        <f t="shared" si="36"/>
        <v>1796743.68</v>
      </c>
      <c r="F152" s="232">
        <f t="shared" si="31"/>
        <v>113.04471235312354</v>
      </c>
    </row>
    <row r="153" spans="1:6" ht="12.75" customHeight="1" x14ac:dyDescent="0.2">
      <c r="A153" s="230">
        <v>311</v>
      </c>
      <c r="B153" s="192" t="s">
        <v>351</v>
      </c>
      <c r="C153" s="34" t="s">
        <v>352</v>
      </c>
      <c r="D153" s="231">
        <f t="shared" ref="D153:E153" si="37">SUM(D154:D157)</f>
        <v>1222425.33</v>
      </c>
      <c r="E153" s="231">
        <f t="shared" si="37"/>
        <v>1370607.52</v>
      </c>
      <c r="F153" s="232">
        <f t="shared" si="31"/>
        <v>112.1219829435308</v>
      </c>
    </row>
    <row r="154" spans="1:6" ht="12.75" customHeight="1" x14ac:dyDescent="0.2">
      <c r="A154" s="230">
        <v>3111</v>
      </c>
      <c r="B154" s="192" t="s">
        <v>353</v>
      </c>
      <c r="C154" s="34" t="s">
        <v>354</v>
      </c>
      <c r="D154" s="233">
        <v>1155546.78</v>
      </c>
      <c r="E154" s="233">
        <v>1295910.07</v>
      </c>
      <c r="F154" s="232">
        <f t="shared" si="31"/>
        <v>112.14691541955575</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65585.509999999995</v>
      </c>
      <c r="E156" s="233">
        <v>73858.429999999993</v>
      </c>
      <c r="F156" s="232">
        <f t="shared" si="31"/>
        <v>112.61394475700502</v>
      </c>
    </row>
    <row r="157" spans="1:6" ht="12.75" customHeight="1" x14ac:dyDescent="0.2">
      <c r="A157" s="230">
        <v>3114</v>
      </c>
      <c r="B157" s="192" t="s">
        <v>359</v>
      </c>
      <c r="C157" s="34" t="s">
        <v>360</v>
      </c>
      <c r="D157" s="233">
        <v>1293.04</v>
      </c>
      <c r="E157" s="233">
        <v>839.02</v>
      </c>
      <c r="F157" s="232">
        <f t="shared" si="31"/>
        <v>64.887397141619758</v>
      </c>
    </row>
    <row r="158" spans="1:6" ht="12.75" customHeight="1" x14ac:dyDescent="0.2">
      <c r="A158" s="230">
        <v>312</v>
      </c>
      <c r="B158" s="192" t="s">
        <v>361</v>
      </c>
      <c r="C158" s="34" t="s">
        <v>362</v>
      </c>
      <c r="D158" s="233">
        <v>47388.51</v>
      </c>
      <c r="E158" s="233">
        <v>75275.429999999993</v>
      </c>
      <c r="F158" s="232">
        <f t="shared" si="31"/>
        <v>158.84742947182764</v>
      </c>
    </row>
    <row r="159" spans="1:6" ht="12.75" customHeight="1" x14ac:dyDescent="0.2">
      <c r="A159" s="230">
        <v>313</v>
      </c>
      <c r="B159" s="192" t="s">
        <v>363</v>
      </c>
      <c r="C159" s="34" t="s">
        <v>364</v>
      </c>
      <c r="D159" s="231">
        <f t="shared" ref="D159:E159" si="38">SUM(D160:D162)</f>
        <v>319595.91000000003</v>
      </c>
      <c r="E159" s="231">
        <f t="shared" si="38"/>
        <v>350860.73</v>
      </c>
      <c r="F159" s="232">
        <f t="shared" si="31"/>
        <v>109.78260954591063</v>
      </c>
    </row>
    <row r="160" spans="1:6" ht="12.75" customHeight="1" x14ac:dyDescent="0.2">
      <c r="A160" s="230">
        <v>3131</v>
      </c>
      <c r="B160" s="192" t="s">
        <v>142</v>
      </c>
      <c r="C160" s="34" t="s">
        <v>365</v>
      </c>
      <c r="D160" s="233">
        <v>134708.59</v>
      </c>
      <c r="E160" s="233">
        <v>150411.97</v>
      </c>
      <c r="F160" s="232">
        <f t="shared" si="31"/>
        <v>111.65729668761286</v>
      </c>
    </row>
    <row r="161" spans="1:6" ht="12.75" customHeight="1" x14ac:dyDescent="0.2">
      <c r="A161" s="230">
        <v>3132</v>
      </c>
      <c r="B161" s="192" t="s">
        <v>366</v>
      </c>
      <c r="C161" s="34" t="s">
        <v>367</v>
      </c>
      <c r="D161" s="233">
        <v>184887.32</v>
      </c>
      <c r="E161" s="233">
        <v>200448.76</v>
      </c>
      <c r="F161" s="232">
        <f t="shared" si="31"/>
        <v>108.41671565145734</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416334.51999999996</v>
      </c>
      <c r="E163" s="231">
        <f t="shared" si="39"/>
        <v>480268.9800000001</v>
      </c>
      <c r="F163" s="232">
        <f t="shared" si="31"/>
        <v>115.35651187415354</v>
      </c>
    </row>
    <row r="164" spans="1:6" ht="12.75" customHeight="1" x14ac:dyDescent="0.2">
      <c r="A164" s="230">
        <v>321</v>
      </c>
      <c r="B164" s="192" t="s">
        <v>372</v>
      </c>
      <c r="C164" s="34" t="s">
        <v>373</v>
      </c>
      <c r="D164" s="231">
        <f t="shared" ref="D164:E164" si="40">SUM(D165:D168)</f>
        <v>74103.61</v>
      </c>
      <c r="E164" s="231">
        <f t="shared" si="40"/>
        <v>80412.28</v>
      </c>
      <c r="F164" s="232">
        <f t="shared" si="31"/>
        <v>108.51330994535893</v>
      </c>
    </row>
    <row r="165" spans="1:6" ht="12.75" customHeight="1" x14ac:dyDescent="0.2">
      <c r="A165" s="230">
        <v>3211</v>
      </c>
      <c r="B165" s="192" t="s">
        <v>374</v>
      </c>
      <c r="C165" s="34" t="s">
        <v>375</v>
      </c>
      <c r="D165" s="233">
        <v>1758.35</v>
      </c>
      <c r="E165" s="233">
        <v>2784.74</v>
      </c>
      <c r="F165" s="232">
        <f t="shared" si="31"/>
        <v>158.37233770296015</v>
      </c>
    </row>
    <row r="166" spans="1:6" ht="12.75" customHeight="1" x14ac:dyDescent="0.2">
      <c r="A166" s="230">
        <v>3212</v>
      </c>
      <c r="B166" s="192" t="s">
        <v>376</v>
      </c>
      <c r="C166" s="34" t="s">
        <v>377</v>
      </c>
      <c r="D166" s="233">
        <v>72168.92</v>
      </c>
      <c r="E166" s="233">
        <v>76658.789999999994</v>
      </c>
      <c r="F166" s="232">
        <f t="shared" si="31"/>
        <v>106.22133461329338</v>
      </c>
    </row>
    <row r="167" spans="1:6" ht="12.75" customHeight="1" x14ac:dyDescent="0.2">
      <c r="A167" s="230">
        <v>3213</v>
      </c>
      <c r="B167" s="192" t="s">
        <v>378</v>
      </c>
      <c r="C167" s="34" t="s">
        <v>379</v>
      </c>
      <c r="D167" s="233">
        <v>176.34</v>
      </c>
      <c r="E167" s="233">
        <v>968.75</v>
      </c>
      <c r="F167" s="232">
        <f t="shared" si="31"/>
        <v>549.36486333219921</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229964.44999999998</v>
      </c>
      <c r="E169" s="231">
        <f t="shared" si="41"/>
        <v>263602.06000000006</v>
      </c>
      <c r="F169" s="232">
        <f t="shared" si="31"/>
        <v>114.62730869923594</v>
      </c>
    </row>
    <row r="170" spans="1:6" ht="12.75" customHeight="1" x14ac:dyDescent="0.2">
      <c r="A170" s="230">
        <v>3221</v>
      </c>
      <c r="B170" s="192" t="s">
        <v>384</v>
      </c>
      <c r="C170" s="34" t="s">
        <v>385</v>
      </c>
      <c r="D170" s="233">
        <v>22336.720000000001</v>
      </c>
      <c r="E170" s="233">
        <v>34622.85</v>
      </c>
      <c r="F170" s="232">
        <f t="shared" si="31"/>
        <v>155.00418145546882</v>
      </c>
    </row>
    <row r="171" spans="1:6" ht="12.75" customHeight="1" x14ac:dyDescent="0.2">
      <c r="A171" s="230">
        <v>3222</v>
      </c>
      <c r="B171" s="192" t="s">
        <v>386</v>
      </c>
      <c r="C171" s="34" t="s">
        <v>387</v>
      </c>
      <c r="D171" s="233">
        <v>127694.21</v>
      </c>
      <c r="E171" s="233">
        <v>159098.07</v>
      </c>
      <c r="F171" s="232">
        <f t="shared" si="31"/>
        <v>124.59301796064206</v>
      </c>
    </row>
    <row r="172" spans="1:6" ht="12.75" customHeight="1" x14ac:dyDescent="0.2">
      <c r="A172" s="230">
        <v>3223</v>
      </c>
      <c r="B172" s="192" t="s">
        <v>388</v>
      </c>
      <c r="C172" s="34" t="s">
        <v>389</v>
      </c>
      <c r="D172" s="233">
        <v>64585.63</v>
      </c>
      <c r="E172" s="233">
        <v>50508.480000000003</v>
      </c>
      <c r="F172" s="232">
        <f t="shared" si="31"/>
        <v>78.203897678167735</v>
      </c>
    </row>
    <row r="173" spans="1:6" ht="12.75" customHeight="1" x14ac:dyDescent="0.2">
      <c r="A173" s="230">
        <v>3224</v>
      </c>
      <c r="B173" s="192" t="s">
        <v>390</v>
      </c>
      <c r="C173" s="34" t="s">
        <v>391</v>
      </c>
      <c r="D173" s="233">
        <v>10123.1</v>
      </c>
      <c r="E173" s="233">
        <v>9099.5300000000007</v>
      </c>
      <c r="F173" s="232">
        <f t="shared" si="31"/>
        <v>89.888769250526025</v>
      </c>
    </row>
    <row r="174" spans="1:6" ht="12.75" customHeight="1" x14ac:dyDescent="0.2">
      <c r="A174" s="230">
        <v>3225</v>
      </c>
      <c r="B174" s="192" t="s">
        <v>392</v>
      </c>
      <c r="C174" s="34" t="s">
        <v>393</v>
      </c>
      <c r="D174" s="233">
        <v>3709.21</v>
      </c>
      <c r="E174" s="233">
        <v>8086.17</v>
      </c>
      <c r="F174" s="232">
        <f t="shared" si="31"/>
        <v>218.00248570450313</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1515.58</v>
      </c>
      <c r="E176" s="233">
        <v>2186.96</v>
      </c>
      <c r="F176" s="232">
        <f t="shared" si="31"/>
        <v>144.29855236938997</v>
      </c>
    </row>
    <row r="177" spans="1:6" ht="12.75" customHeight="1" x14ac:dyDescent="0.2">
      <c r="A177" s="230">
        <v>323</v>
      </c>
      <c r="B177" s="192" t="s">
        <v>398</v>
      </c>
      <c r="C177" s="34" t="s">
        <v>399</v>
      </c>
      <c r="D177" s="231">
        <f t="shared" ref="D177:E177" si="42">SUM(D178:D186)</f>
        <v>88971.92</v>
      </c>
      <c r="E177" s="231">
        <f t="shared" si="42"/>
        <v>107042.68000000001</v>
      </c>
      <c r="F177" s="232">
        <f t="shared" si="31"/>
        <v>120.31063283786617</v>
      </c>
    </row>
    <row r="178" spans="1:6" ht="12.75" customHeight="1" x14ac:dyDescent="0.2">
      <c r="A178" s="230">
        <v>3231</v>
      </c>
      <c r="B178" s="192" t="s">
        <v>400</v>
      </c>
      <c r="C178" s="34" t="s">
        <v>401</v>
      </c>
      <c r="D178" s="233">
        <v>3009.84</v>
      </c>
      <c r="E178" s="233">
        <v>3055.71</v>
      </c>
      <c r="F178" s="232">
        <f t="shared" si="31"/>
        <v>101.52400127581531</v>
      </c>
    </row>
    <row r="179" spans="1:6" ht="12.75" customHeight="1" x14ac:dyDescent="0.2">
      <c r="A179" s="230">
        <v>3232</v>
      </c>
      <c r="B179" s="192" t="s">
        <v>402</v>
      </c>
      <c r="C179" s="34" t="s">
        <v>403</v>
      </c>
      <c r="D179" s="233">
        <v>14408</v>
      </c>
      <c r="E179" s="233">
        <v>14898.68</v>
      </c>
      <c r="F179" s="232">
        <f t="shared" si="31"/>
        <v>103.40560799555803</v>
      </c>
    </row>
    <row r="180" spans="1:6" ht="12.75" customHeight="1" x14ac:dyDescent="0.2">
      <c r="A180" s="230">
        <v>3233</v>
      </c>
      <c r="B180" s="192" t="s">
        <v>404</v>
      </c>
      <c r="C180" s="34" t="s">
        <v>405</v>
      </c>
      <c r="D180" s="233">
        <v>0</v>
      </c>
      <c r="E180" s="233">
        <v>2253.98</v>
      </c>
      <c r="F180" s="232" t="str">
        <f t="shared" si="31"/>
        <v>-</v>
      </c>
    </row>
    <row r="181" spans="1:6" ht="12.75" customHeight="1" x14ac:dyDescent="0.2">
      <c r="A181" s="230">
        <v>3234</v>
      </c>
      <c r="B181" s="192" t="s">
        <v>406</v>
      </c>
      <c r="C181" s="34" t="s">
        <v>407</v>
      </c>
      <c r="D181" s="233">
        <v>38075.43</v>
      </c>
      <c r="E181" s="233">
        <v>39777.81</v>
      </c>
      <c r="F181" s="232">
        <f t="shared" si="31"/>
        <v>104.47107228992553</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23112.26</v>
      </c>
      <c r="E183" s="233">
        <v>34576.379999999997</v>
      </c>
      <c r="F183" s="232">
        <f t="shared" si="31"/>
        <v>149.60189959787576</v>
      </c>
    </row>
    <row r="184" spans="1:6" ht="12.75" customHeight="1" x14ac:dyDescent="0.2">
      <c r="A184" s="230">
        <v>3237</v>
      </c>
      <c r="B184" s="192" t="s">
        <v>412</v>
      </c>
      <c r="C184" s="34" t="s">
        <v>413</v>
      </c>
      <c r="D184" s="233">
        <v>3939.59</v>
      </c>
      <c r="E184" s="233">
        <v>1154.24</v>
      </c>
      <c r="F184" s="232">
        <f t="shared" si="31"/>
        <v>29.298480298711286</v>
      </c>
    </row>
    <row r="185" spans="1:6" ht="12.75" customHeight="1" x14ac:dyDescent="0.2">
      <c r="A185" s="230">
        <v>3238</v>
      </c>
      <c r="B185" s="192" t="s">
        <v>414</v>
      </c>
      <c r="C185" s="34" t="s">
        <v>415</v>
      </c>
      <c r="D185" s="233">
        <v>13.27</v>
      </c>
      <c r="E185" s="233">
        <v>14.94</v>
      </c>
      <c r="F185" s="232">
        <f t="shared" si="31"/>
        <v>112.58477769404671</v>
      </c>
    </row>
    <row r="186" spans="1:6" ht="12.75" customHeight="1" x14ac:dyDescent="0.2">
      <c r="A186" s="230">
        <v>3239</v>
      </c>
      <c r="B186" s="192" t="s">
        <v>416</v>
      </c>
      <c r="C186" s="34" t="s">
        <v>417</v>
      </c>
      <c r="D186" s="233">
        <v>6413.53</v>
      </c>
      <c r="E186" s="233">
        <v>11310.94</v>
      </c>
      <c r="F186" s="232">
        <f t="shared" si="31"/>
        <v>176.36060016870584</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23294.539999999997</v>
      </c>
      <c r="E188" s="231">
        <f t="shared" si="43"/>
        <v>29211.96</v>
      </c>
      <c r="F188" s="232">
        <f t="shared" si="31"/>
        <v>125.40260507397872</v>
      </c>
    </row>
    <row r="189" spans="1:6" ht="12.75" customHeight="1" x14ac:dyDescent="0.2">
      <c r="A189" s="230">
        <v>3291</v>
      </c>
      <c r="B189" s="234" t="s">
        <v>422</v>
      </c>
      <c r="C189" s="34" t="s">
        <v>423</v>
      </c>
      <c r="D189" s="233">
        <v>18989.78</v>
      </c>
      <c r="E189" s="233">
        <v>22479.439999999999</v>
      </c>
      <c r="F189" s="232">
        <f t="shared" si="31"/>
        <v>118.37651621029839</v>
      </c>
    </row>
    <row r="190" spans="1:6" ht="12.75" customHeight="1" x14ac:dyDescent="0.2">
      <c r="A190" s="230">
        <v>3292</v>
      </c>
      <c r="B190" s="192" t="s">
        <v>424</v>
      </c>
      <c r="C190" s="34" t="s">
        <v>425</v>
      </c>
      <c r="D190" s="233">
        <v>486.8</v>
      </c>
      <c r="E190" s="233">
        <v>756.22</v>
      </c>
      <c r="F190" s="232">
        <f t="shared" si="31"/>
        <v>155.34511092851272</v>
      </c>
    </row>
    <row r="191" spans="1:6" ht="12.75" customHeight="1" x14ac:dyDescent="0.2">
      <c r="A191" s="230">
        <v>3293</v>
      </c>
      <c r="B191" s="192" t="s">
        <v>426</v>
      </c>
      <c r="C191" s="34" t="s">
        <v>427</v>
      </c>
      <c r="D191" s="233">
        <v>737.02</v>
      </c>
      <c r="E191" s="233">
        <v>2790.86</v>
      </c>
      <c r="F191" s="232">
        <f t="shared" si="31"/>
        <v>378.66815011804294</v>
      </c>
    </row>
    <row r="192" spans="1:6" ht="12.75" customHeight="1" x14ac:dyDescent="0.2">
      <c r="A192" s="230">
        <v>3294</v>
      </c>
      <c r="B192" s="192" t="s">
        <v>428</v>
      </c>
      <c r="C192" s="34" t="s">
        <v>429</v>
      </c>
      <c r="D192" s="233">
        <v>0</v>
      </c>
      <c r="E192" s="233">
        <v>0</v>
      </c>
      <c r="F192" s="232" t="str">
        <f t="shared" si="31"/>
        <v>-</v>
      </c>
    </row>
    <row r="193" spans="1:6" ht="12.75" customHeight="1" x14ac:dyDescent="0.2">
      <c r="A193" s="230">
        <v>3295</v>
      </c>
      <c r="B193" s="192" t="s">
        <v>430</v>
      </c>
      <c r="C193" s="34" t="s">
        <v>431</v>
      </c>
      <c r="D193" s="233">
        <v>0</v>
      </c>
      <c r="E193" s="233">
        <v>0</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3080.94</v>
      </c>
      <c r="E195" s="233">
        <v>3185.44</v>
      </c>
      <c r="F195" s="232">
        <f t="shared" si="31"/>
        <v>103.39182197640979</v>
      </c>
    </row>
    <row r="196" spans="1:6" ht="12.75" customHeight="1" x14ac:dyDescent="0.2">
      <c r="A196" s="230">
        <v>34</v>
      </c>
      <c r="B196" s="234" t="s">
        <v>436</v>
      </c>
      <c r="C196" s="34" t="s">
        <v>437</v>
      </c>
      <c r="D196" s="231">
        <f t="shared" ref="D196:E196" si="44">D197+D202+D210</f>
        <v>1751.6</v>
      </c>
      <c r="E196" s="231">
        <f t="shared" si="44"/>
        <v>1878.36</v>
      </c>
      <c r="F196" s="232">
        <f t="shared" si="31"/>
        <v>107.23681205754738</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1751.6</v>
      </c>
      <c r="E210" s="231">
        <f t="shared" si="47"/>
        <v>1878.36</v>
      </c>
      <c r="F210" s="232">
        <f t="shared" si="31"/>
        <v>107.23681205754738</v>
      </c>
    </row>
    <row r="211" spans="1:6" ht="12.75" customHeight="1" x14ac:dyDescent="0.2">
      <c r="A211" s="230">
        <v>3431</v>
      </c>
      <c r="B211" s="234" t="s">
        <v>466</v>
      </c>
      <c r="C211" s="34" t="s">
        <v>467</v>
      </c>
      <c r="D211" s="233">
        <v>1751.6</v>
      </c>
      <c r="E211" s="233">
        <v>1878.34</v>
      </c>
      <c r="F211" s="232">
        <f t="shared" si="31"/>
        <v>107.23567024434803</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v>0.02</v>
      </c>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2007495.87</v>
      </c>
      <c r="E289" s="231">
        <f t="shared" si="79"/>
        <v>2278891.02</v>
      </c>
      <c r="F289" s="232">
        <f t="shared" si="76"/>
        <v>113.51908883379171</v>
      </c>
    </row>
    <row r="290" spans="1:6" ht="12.75" customHeight="1" x14ac:dyDescent="0.2">
      <c r="A290" s="230" t="s">
        <v>609</v>
      </c>
      <c r="B290" s="192" t="s">
        <v>620</v>
      </c>
      <c r="C290" s="34" t="s">
        <v>621</v>
      </c>
      <c r="D290" s="231">
        <f>IF(D6&gt;=D289,D6-D289,0)</f>
        <v>47355.85999999987</v>
      </c>
      <c r="E290" s="231">
        <f>IF(E6&gt;=E289,E6-E289,0)</f>
        <v>81842.470000000205</v>
      </c>
      <c r="F290" s="232">
        <f t="shared" si="76"/>
        <v>172.82437696200731</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c r="F292" s="232" t="str">
        <f t="shared" si="76"/>
        <v>-</v>
      </c>
    </row>
    <row r="293" spans="1:6" ht="12.75" customHeight="1" x14ac:dyDescent="0.2">
      <c r="A293" s="230">
        <v>92221</v>
      </c>
      <c r="B293" s="192" t="s">
        <v>626</v>
      </c>
      <c r="C293" s="34" t="s">
        <v>627</v>
      </c>
      <c r="D293" s="233">
        <v>6160.03</v>
      </c>
      <c r="E293" s="233">
        <v>723.85</v>
      </c>
      <c r="F293" s="232">
        <f t="shared" si="76"/>
        <v>11.750754460611395</v>
      </c>
    </row>
    <row r="294" spans="1:6" ht="12.75" customHeight="1" x14ac:dyDescent="0.2">
      <c r="A294" s="230">
        <v>96</v>
      </c>
      <c r="B294" s="192" t="s">
        <v>628</v>
      </c>
      <c r="C294" s="34" t="s">
        <v>629</v>
      </c>
      <c r="D294" s="233">
        <v>3972.53</v>
      </c>
      <c r="E294" s="233">
        <v>6176.37</v>
      </c>
      <c r="F294" s="232">
        <f t="shared" si="76"/>
        <v>155.47698821657733</v>
      </c>
    </row>
    <row r="295" spans="1:6" ht="24" x14ac:dyDescent="0.2">
      <c r="A295" s="230">
        <v>9661</v>
      </c>
      <c r="B295" s="192" t="s">
        <v>630</v>
      </c>
      <c r="C295" s="34" t="s">
        <v>631</v>
      </c>
      <c r="D295" s="233">
        <v>3972.53</v>
      </c>
      <c r="E295" s="233">
        <v>6176.37</v>
      </c>
      <c r="F295" s="232">
        <f t="shared" si="76"/>
        <v>155.47698821657733</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9009.7000000000007</v>
      </c>
      <c r="E350" s="231">
        <f t="shared" si="95"/>
        <v>37568.660000000003</v>
      </c>
      <c r="F350" s="232">
        <f t="shared" si="81"/>
        <v>416.98014362298414</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9009.7000000000007</v>
      </c>
      <c r="E363" s="231">
        <f t="shared" si="99"/>
        <v>37351.160000000003</v>
      </c>
      <c r="F363" s="232">
        <f t="shared" si="81"/>
        <v>414.56607878175743</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9009.7000000000007</v>
      </c>
      <c r="E369" s="231">
        <f t="shared" si="101"/>
        <v>11483.48</v>
      </c>
      <c r="F369" s="232">
        <f t="shared" si="81"/>
        <v>127.45685205944703</v>
      </c>
    </row>
    <row r="370" spans="1:6" ht="12.75" customHeight="1" x14ac:dyDescent="0.2">
      <c r="A370" s="230">
        <v>4221</v>
      </c>
      <c r="B370" s="192" t="s">
        <v>675</v>
      </c>
      <c r="C370" s="34" t="s">
        <v>767</v>
      </c>
      <c r="D370" s="233">
        <v>4133.59</v>
      </c>
      <c r="E370" s="233">
        <v>1146.97</v>
      </c>
      <c r="F370" s="232">
        <f t="shared" si="81"/>
        <v>27.747551160129575</v>
      </c>
    </row>
    <row r="371" spans="1:6" ht="12.75" customHeight="1" x14ac:dyDescent="0.2">
      <c r="A371" s="230">
        <v>4222</v>
      </c>
      <c r="B371" s="192" t="s">
        <v>768</v>
      </c>
      <c r="C371" s="34" t="s">
        <v>769</v>
      </c>
      <c r="D371" s="233">
        <v>614.41999999999996</v>
      </c>
      <c r="E371" s="233">
        <v>1387.69</v>
      </c>
      <c r="F371" s="232">
        <f t="shared" si="81"/>
        <v>225.85365059731132</v>
      </c>
    </row>
    <row r="372" spans="1:6" ht="12.75" customHeight="1" x14ac:dyDescent="0.2">
      <c r="A372" s="230">
        <v>4223</v>
      </c>
      <c r="B372" s="192" t="s">
        <v>679</v>
      </c>
      <c r="C372" s="34" t="s">
        <v>770</v>
      </c>
      <c r="D372" s="233">
        <v>1070.05</v>
      </c>
      <c r="E372" s="233">
        <v>1245.32</v>
      </c>
      <c r="F372" s="232">
        <f t="shared" si="81"/>
        <v>116.37960842951264</v>
      </c>
    </row>
    <row r="373" spans="1:6" ht="12.75" customHeight="1" x14ac:dyDescent="0.2">
      <c r="A373" s="230">
        <v>4224</v>
      </c>
      <c r="B373" s="192" t="s">
        <v>681</v>
      </c>
      <c r="C373" s="34" t="s">
        <v>771</v>
      </c>
      <c r="D373" s="233">
        <v>246.86</v>
      </c>
      <c r="E373" s="233">
        <v>0</v>
      </c>
      <c r="F373" s="232">
        <f t="shared" si="81"/>
        <v>0</v>
      </c>
    </row>
    <row r="374" spans="1:6" ht="12.75" customHeight="1" x14ac:dyDescent="0.2">
      <c r="A374" s="230">
        <v>4225</v>
      </c>
      <c r="B374" s="192" t="s">
        <v>683</v>
      </c>
      <c r="C374" s="34" t="s">
        <v>772</v>
      </c>
      <c r="D374" s="233">
        <v>0</v>
      </c>
      <c r="E374" s="233">
        <v>7512.5</v>
      </c>
      <c r="F374" s="232" t="str">
        <f t="shared" si="81"/>
        <v>-</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2944.78</v>
      </c>
      <c r="E376" s="233">
        <v>191</v>
      </c>
      <c r="F376" s="232">
        <f t="shared" si="81"/>
        <v>6.4860532875121386</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25867.68</v>
      </c>
      <c r="F378" s="232" t="str">
        <f t="shared" si="81"/>
        <v>-</v>
      </c>
    </row>
    <row r="379" spans="1:6" ht="12.75" customHeight="1" x14ac:dyDescent="0.2">
      <c r="A379" s="230">
        <v>4231</v>
      </c>
      <c r="B379" s="192" t="s">
        <v>693</v>
      </c>
      <c r="C379" s="34" t="s">
        <v>778</v>
      </c>
      <c r="D379" s="233">
        <v>0</v>
      </c>
      <c r="E379" s="233">
        <v>25867.68</v>
      </c>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217.5</v>
      </c>
      <c r="F402" s="232" t="str">
        <f t="shared" si="81"/>
        <v>-</v>
      </c>
    </row>
    <row r="403" spans="1:6" ht="12.75" customHeight="1" x14ac:dyDescent="0.2">
      <c r="A403" s="230">
        <v>451</v>
      </c>
      <c r="B403" s="192" t="s">
        <v>812</v>
      </c>
      <c r="C403" s="34" t="s">
        <v>813</v>
      </c>
      <c r="D403" s="233">
        <v>0</v>
      </c>
      <c r="E403" s="233">
        <v>217.5</v>
      </c>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9009.7000000000007</v>
      </c>
      <c r="E408" s="231">
        <f t="shared" si="111"/>
        <v>37568.660000000003</v>
      </c>
      <c r="F408" s="232">
        <f t="shared" si="81"/>
        <v>416.98014362298414</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2054851.73</v>
      </c>
      <c r="E412" s="231">
        <f>E6+E298</f>
        <v>2360733.4900000002</v>
      </c>
      <c r="F412" s="232">
        <f t="shared" si="81"/>
        <v>114.8858312030134</v>
      </c>
    </row>
    <row r="413" spans="1:6" ht="12.75" customHeight="1" x14ac:dyDescent="0.2">
      <c r="A413" s="230" t="s">
        <v>609</v>
      </c>
      <c r="B413" s="192" t="s">
        <v>832</v>
      </c>
      <c r="C413" s="34" t="s">
        <v>833</v>
      </c>
      <c r="D413" s="231">
        <f t="shared" ref="D413:E413" si="112">D289+D350</f>
        <v>2016505.57</v>
      </c>
      <c r="E413" s="231">
        <f t="shared" si="112"/>
        <v>2316459.6800000002</v>
      </c>
      <c r="F413" s="232">
        <f t="shared" si="81"/>
        <v>114.87494577066801</v>
      </c>
    </row>
    <row r="414" spans="1:6" ht="12.75" customHeight="1" x14ac:dyDescent="0.2">
      <c r="A414" s="230" t="s">
        <v>609</v>
      </c>
      <c r="B414" s="192" t="s">
        <v>834</v>
      </c>
      <c r="C414" s="34" t="s">
        <v>835</v>
      </c>
      <c r="D414" s="231">
        <f t="shared" ref="D414:E414" si="113">IF(D412&gt;=D413,D412-D413,0)</f>
        <v>38346.159999999916</v>
      </c>
      <c r="E414" s="231">
        <f t="shared" si="113"/>
        <v>44273.810000000056</v>
      </c>
      <c r="F414" s="232">
        <f t="shared" si="81"/>
        <v>115.45826231361929</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6160.03</v>
      </c>
      <c r="E417" s="231">
        <f t="shared" si="116"/>
        <v>723.85</v>
      </c>
      <c r="F417" s="232">
        <f t="shared" si="81"/>
        <v>11.750754460611395</v>
      </c>
    </row>
    <row r="418" spans="1:6" ht="12.75" customHeight="1" x14ac:dyDescent="0.2">
      <c r="A418" s="235" t="s">
        <v>843</v>
      </c>
      <c r="B418" s="236" t="s">
        <v>844</v>
      </c>
      <c r="C418" s="35" t="s">
        <v>845</v>
      </c>
      <c r="D418" s="242">
        <f t="shared" ref="D418:E418" si="117">D294+D411</f>
        <v>3972.53</v>
      </c>
      <c r="E418" s="242">
        <f t="shared" si="117"/>
        <v>6176.37</v>
      </c>
      <c r="F418" s="238">
        <f t="shared" si="81"/>
        <v>155.47698821657733</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2054851.73</v>
      </c>
      <c r="E639" s="231">
        <f t="shared" si="180"/>
        <v>2360733.4900000002</v>
      </c>
      <c r="F639" s="232">
        <f t="shared" si="119"/>
        <v>114.8858312030134</v>
      </c>
    </row>
    <row r="640" spans="1:6" ht="12.75" customHeight="1" x14ac:dyDescent="0.2">
      <c r="A640" s="230" t="s">
        <v>609</v>
      </c>
      <c r="B640" s="192" t="s">
        <v>1278</v>
      </c>
      <c r="C640" s="34" t="s">
        <v>1279</v>
      </c>
      <c r="D640" s="231">
        <f t="shared" ref="D640:E640" si="181">D413+D528</f>
        <v>2016505.57</v>
      </c>
      <c r="E640" s="231">
        <f t="shared" si="181"/>
        <v>2316459.6800000002</v>
      </c>
      <c r="F640" s="232">
        <f t="shared" si="119"/>
        <v>114.87494577066801</v>
      </c>
    </row>
    <row r="641" spans="1:6" ht="12.75" customHeight="1" x14ac:dyDescent="0.2">
      <c r="A641" s="230" t="s">
        <v>609</v>
      </c>
      <c r="B641" s="192" t="s">
        <v>1280</v>
      </c>
      <c r="C641" s="34" t="s">
        <v>1281</v>
      </c>
      <c r="D641" s="231">
        <f t="shared" ref="D641:E641" si="182">IF(D639&gt;=D640,D639-D640,0)</f>
        <v>38346.159999999916</v>
      </c>
      <c r="E641" s="231">
        <f t="shared" si="182"/>
        <v>44273.810000000056</v>
      </c>
      <c r="F641" s="232">
        <f t="shared" si="119"/>
        <v>115.45826231361929</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6160.03</v>
      </c>
      <c r="E644" s="231">
        <f t="shared" si="185"/>
        <v>723.85</v>
      </c>
      <c r="F644" s="232">
        <f t="shared" si="119"/>
        <v>11.750754460611395</v>
      </c>
    </row>
    <row r="645" spans="1:6" ht="24" x14ac:dyDescent="0.2">
      <c r="A645" s="230" t="s">
        <v>609</v>
      </c>
      <c r="B645" s="192" t="s">
        <v>1288</v>
      </c>
      <c r="C645" s="34" t="s">
        <v>1289</v>
      </c>
      <c r="D645" s="231">
        <f t="shared" ref="D645:E645" si="186">IF(D641+D643-D642-D644&gt;=0,D641+D643-D642-D644,0)</f>
        <v>32186.129999999917</v>
      </c>
      <c r="E645" s="231">
        <f t="shared" si="186"/>
        <v>43549.960000000057</v>
      </c>
      <c r="F645" s="232">
        <f t="shared" si="119"/>
        <v>135.30660567144969</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184473</v>
      </c>
      <c r="E647" s="237">
        <v>213168.95</v>
      </c>
      <c r="F647" s="238">
        <f t="shared" si="119"/>
        <v>115.555636868268</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23178.39</v>
      </c>
      <c r="E649" s="233">
        <v>43513.94</v>
      </c>
      <c r="F649" s="232">
        <f t="shared" ref="F649:F724" si="188">IF(D649&lt;&gt;0,IF(E649/D649&gt;=100,"&gt;&gt;100",E649/D649*100),"-")</f>
        <v>187.73495484371438</v>
      </c>
    </row>
    <row r="650" spans="1:6" ht="12.75" customHeight="1" x14ac:dyDescent="0.2">
      <c r="A650" s="230" t="s">
        <v>1297</v>
      </c>
      <c r="B650" s="192" t="s">
        <v>1298</v>
      </c>
      <c r="C650" s="34" t="s">
        <v>1297</v>
      </c>
      <c r="D650" s="233">
        <v>2084520.37</v>
      </c>
      <c r="E650" s="233">
        <v>2415672.96</v>
      </c>
      <c r="F650" s="232">
        <f t="shared" si="188"/>
        <v>115.88627267768076</v>
      </c>
    </row>
    <row r="651" spans="1:6" ht="12.75" customHeight="1" x14ac:dyDescent="0.2">
      <c r="A651" s="230" t="s">
        <v>1299</v>
      </c>
      <c r="B651" s="192" t="s">
        <v>1300</v>
      </c>
      <c r="C651" s="34" t="s">
        <v>1299</v>
      </c>
      <c r="D651" s="233">
        <v>2052990.68</v>
      </c>
      <c r="E651" s="233">
        <v>2385379.67</v>
      </c>
      <c r="F651" s="232">
        <f t="shared" si="188"/>
        <v>116.19047729919554</v>
      </c>
    </row>
    <row r="652" spans="1:6" ht="24" x14ac:dyDescent="0.2">
      <c r="A652" s="230">
        <v>11</v>
      </c>
      <c r="B652" s="192" t="s">
        <v>1301</v>
      </c>
      <c r="C652" s="34" t="s">
        <v>1302</v>
      </c>
      <c r="D652" s="231">
        <f t="shared" ref="D652:E652" si="189">+D649+D650-D651</f>
        <v>54708.080000000307</v>
      </c>
      <c r="E652" s="231">
        <f t="shared" si="189"/>
        <v>73807.229999999981</v>
      </c>
      <c r="F652" s="232">
        <f t="shared" si="188"/>
        <v>134.91102228409326</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92</v>
      </c>
      <c r="E654" s="243">
        <v>92</v>
      </c>
      <c r="F654" s="232">
        <f t="shared" si="188"/>
        <v>100</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85</v>
      </c>
      <c r="E656" s="243">
        <v>82</v>
      </c>
      <c r="F656" s="232">
        <f t="shared" si="188"/>
        <v>96.470588235294116</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15093.21</v>
      </c>
      <c r="E716" s="233">
        <v>24392.38</v>
      </c>
      <c r="F716" s="232">
        <f t="shared" si="188"/>
        <v>161.61161210902122</v>
      </c>
    </row>
    <row r="717" spans="1:6" ht="12.75" customHeight="1" x14ac:dyDescent="0.2">
      <c r="A717" s="230">
        <v>31215</v>
      </c>
      <c r="B717" s="192" t="s">
        <v>1414</v>
      </c>
      <c r="C717" s="34" t="s">
        <v>1415</v>
      </c>
      <c r="D717" s="233">
        <v>5226.1499999999996</v>
      </c>
      <c r="E717" s="233">
        <v>6828.18</v>
      </c>
      <c r="F717" s="232">
        <f t="shared" si="188"/>
        <v>130.65411440544187</v>
      </c>
    </row>
    <row r="718" spans="1:6" ht="12.75" customHeight="1" x14ac:dyDescent="0.2">
      <c r="A718" s="230">
        <v>32121</v>
      </c>
      <c r="B718" s="192" t="s">
        <v>1416</v>
      </c>
      <c r="C718" s="34" t="s">
        <v>1417</v>
      </c>
      <c r="D718" s="233">
        <v>64218.83</v>
      </c>
      <c r="E718" s="233">
        <v>70301.52</v>
      </c>
      <c r="F718" s="232">
        <f t="shared" si="188"/>
        <v>109.47181691102128</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141.26</v>
      </c>
      <c r="E720" s="233">
        <v>10057.219999999999</v>
      </c>
      <c r="F720" s="232">
        <f t="shared" si="188"/>
        <v>7119.651706073907</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3939.59</v>
      </c>
      <c r="E722" s="233">
        <v>1154.24</v>
      </c>
      <c r="F722" s="232">
        <f t="shared" si="188"/>
        <v>29.298480298711286</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2537</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2538</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2545</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2568</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2579</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2592</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2593</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2598</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2667</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2668</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2669</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2670</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2671</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2672</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2673</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2674</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2675</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2676</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2677</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2678</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2679</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1605</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1632</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89"/>
  <sheetViews>
    <sheetView showGridLines="0" topLeftCell="A73" workbookViewId="0">
      <selection activeCell="D104" sqref="D104"/>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2861</v>
      </c>
      <c r="C5" s="110" t="s">
        <v>2862</v>
      </c>
      <c r="D5" s="160">
        <v>289831.46000000002</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2411238.3999999999</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v>52003.19</v>
      </c>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2321666.5499999998</v>
      </c>
      <c r="E8" s="25"/>
      <c r="F8" s="25"/>
      <c r="G8" s="25"/>
      <c r="H8" s="25"/>
      <c r="I8" s="25"/>
      <c r="J8" s="25"/>
      <c r="K8" s="25"/>
      <c r="L8" s="25"/>
      <c r="M8" s="25"/>
      <c r="N8" s="25"/>
      <c r="O8" s="25"/>
      <c r="P8" s="25"/>
      <c r="Q8" s="25"/>
      <c r="R8" s="25"/>
      <c r="S8" s="25"/>
      <c r="T8" s="25"/>
      <c r="U8" s="25"/>
    </row>
    <row r="9" spans="1:24" ht="12.75" customHeight="1" x14ac:dyDescent="0.2">
      <c r="A9" s="267" t="s">
        <v>2274</v>
      </c>
      <c r="B9" s="192" t="s">
        <v>2275</v>
      </c>
      <c r="C9" s="111" t="s">
        <v>2869</v>
      </c>
      <c r="D9" s="161">
        <v>1853735.09</v>
      </c>
      <c r="E9" s="25"/>
      <c r="F9" s="25"/>
      <c r="G9" s="25"/>
      <c r="H9" s="25"/>
      <c r="I9" s="25"/>
      <c r="J9" s="25"/>
      <c r="K9" s="25"/>
      <c r="L9" s="25"/>
      <c r="M9" s="25"/>
      <c r="N9" s="25"/>
      <c r="O9" s="25"/>
      <c r="P9" s="25"/>
      <c r="Q9" s="25"/>
      <c r="R9" s="25"/>
      <c r="S9" s="25"/>
      <c r="T9" s="25"/>
      <c r="U9" s="25"/>
    </row>
    <row r="10" spans="1:24" ht="12.75" customHeight="1" x14ac:dyDescent="0.2">
      <c r="A10" s="267" t="s">
        <v>2276</v>
      </c>
      <c r="B10" s="192" t="s">
        <v>2277</v>
      </c>
      <c r="C10" s="111" t="s">
        <v>2870</v>
      </c>
      <c r="D10" s="161">
        <v>466053.1</v>
      </c>
      <c r="E10" s="25"/>
      <c r="F10" s="25"/>
      <c r="G10" s="25"/>
      <c r="H10" s="25"/>
      <c r="I10" s="25"/>
      <c r="J10" s="25"/>
      <c r="K10" s="25"/>
      <c r="L10" s="25"/>
      <c r="M10" s="25"/>
      <c r="N10" s="25"/>
      <c r="O10" s="25"/>
      <c r="P10" s="25"/>
      <c r="Q10" s="25"/>
      <c r="R10" s="25"/>
      <c r="S10" s="25"/>
      <c r="T10" s="25"/>
      <c r="U10" s="25"/>
    </row>
    <row r="11" spans="1:24" ht="12.75" customHeight="1" x14ac:dyDescent="0.2">
      <c r="A11" s="267" t="s">
        <v>2278</v>
      </c>
      <c r="B11" s="192" t="s">
        <v>2871</v>
      </c>
      <c r="C11" s="111" t="s">
        <v>2872</v>
      </c>
      <c r="D11" s="161">
        <v>1878.36</v>
      </c>
      <c r="E11" s="25"/>
      <c r="F11" s="25"/>
      <c r="G11" s="25"/>
      <c r="H11" s="25"/>
      <c r="I11" s="25"/>
      <c r="J11" s="25"/>
      <c r="K11" s="25"/>
      <c r="L11" s="25"/>
      <c r="M11" s="25"/>
      <c r="N11" s="25"/>
      <c r="O11" s="25"/>
      <c r="P11" s="25"/>
      <c r="Q11" s="25"/>
      <c r="R11" s="25"/>
      <c r="S11" s="25"/>
      <c r="T11" s="25"/>
      <c r="U11" s="25"/>
    </row>
    <row r="12" spans="1:24" ht="12.75" customHeight="1" x14ac:dyDescent="0.2">
      <c r="A12" s="267" t="s">
        <v>2286</v>
      </c>
      <c r="B12" s="192" t="s">
        <v>2287</v>
      </c>
      <c r="C12" s="111" t="s">
        <v>2873</v>
      </c>
      <c r="D12" s="161"/>
      <c r="E12" s="25"/>
      <c r="F12" s="25"/>
      <c r="G12" s="25"/>
      <c r="H12" s="25"/>
      <c r="I12" s="25"/>
      <c r="J12" s="25"/>
      <c r="K12" s="25"/>
      <c r="L12" s="25"/>
      <c r="M12" s="25"/>
      <c r="N12" s="25"/>
      <c r="O12" s="25"/>
      <c r="P12" s="25"/>
      <c r="Q12" s="25"/>
      <c r="R12" s="25"/>
      <c r="S12" s="25"/>
      <c r="T12" s="25"/>
      <c r="U12" s="25"/>
    </row>
    <row r="13" spans="1:24" ht="24" x14ac:dyDescent="0.2">
      <c r="A13" s="267" t="s">
        <v>2288</v>
      </c>
      <c r="B13" s="192" t="s">
        <v>2874</v>
      </c>
      <c r="C13" s="111" t="s">
        <v>2875</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2290</v>
      </c>
      <c r="B14" s="192" t="s">
        <v>2291</v>
      </c>
      <c r="C14" s="111" t="s">
        <v>2876</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2292</v>
      </c>
      <c r="B15" s="192" t="s">
        <v>2293</v>
      </c>
      <c r="C15" s="111" t="s">
        <v>2877</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2294</v>
      </c>
      <c r="B16" s="192" t="s">
        <v>2295</v>
      </c>
      <c r="C16" s="111" t="s">
        <v>2878</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161">
        <v>37568.660000000003</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2883</v>
      </c>
      <c r="C19" s="111" t="s">
        <v>2884</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2885</v>
      </c>
      <c r="B20" s="192" t="s">
        <v>2309</v>
      </c>
      <c r="C20" s="111" t="s">
        <v>2886</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2887</v>
      </c>
      <c r="B21" s="192" t="s">
        <v>2313</v>
      </c>
      <c r="C21" s="111" t="s">
        <v>2888</v>
      </c>
      <c r="D21" s="161"/>
      <c r="E21" s="25"/>
      <c r="F21" s="25"/>
      <c r="G21" s="25"/>
      <c r="H21" s="25"/>
      <c r="I21" s="25"/>
      <c r="J21" s="25"/>
      <c r="K21" s="25"/>
      <c r="L21" s="25"/>
      <c r="M21" s="25"/>
      <c r="N21" s="25"/>
      <c r="O21" s="25"/>
      <c r="P21" s="25"/>
      <c r="Q21" s="25"/>
      <c r="R21" s="25"/>
      <c r="S21" s="25"/>
      <c r="T21" s="25"/>
      <c r="U21" s="25"/>
    </row>
    <row r="22" spans="1:21" ht="24" x14ac:dyDescent="0.2">
      <c r="A22" s="267" t="s">
        <v>2889</v>
      </c>
      <c r="B22" s="192" t="s">
        <v>2890</v>
      </c>
      <c r="C22" s="111" t="s">
        <v>2891</v>
      </c>
      <c r="D22" s="161"/>
      <c r="E22" s="25"/>
      <c r="F22" s="25"/>
      <c r="G22" s="25"/>
      <c r="H22" s="25"/>
      <c r="I22" s="25"/>
      <c r="J22" s="25"/>
      <c r="K22" s="25"/>
      <c r="L22" s="25"/>
      <c r="M22" s="25"/>
      <c r="N22" s="25"/>
      <c r="O22" s="25"/>
      <c r="P22" s="25"/>
      <c r="Q22" s="25"/>
      <c r="R22" s="25"/>
      <c r="S22" s="25"/>
      <c r="T22" s="25"/>
      <c r="U22" s="25"/>
    </row>
    <row r="23" spans="1:21" ht="24" x14ac:dyDescent="0.2">
      <c r="A23" s="267" t="s">
        <v>2892</v>
      </c>
      <c r="B23" s="192" t="s">
        <v>2893</v>
      </c>
      <c r="C23" s="111" t="s">
        <v>2894</v>
      </c>
      <c r="D23" s="161"/>
      <c r="E23" s="25"/>
      <c r="F23" s="25"/>
      <c r="G23" s="25"/>
      <c r="H23" s="25"/>
      <c r="I23" s="25"/>
      <c r="J23" s="25"/>
      <c r="K23" s="25"/>
      <c r="L23" s="25"/>
      <c r="M23" s="25"/>
      <c r="N23" s="25"/>
      <c r="O23" s="25"/>
      <c r="P23" s="25"/>
      <c r="Q23" s="25"/>
      <c r="R23" s="25"/>
      <c r="S23" s="25"/>
      <c r="T23" s="25"/>
      <c r="U23" s="25"/>
    </row>
    <row r="24" spans="1:21" ht="24" x14ac:dyDescent="0.2">
      <c r="A24" s="267"/>
      <c r="B24" s="71" t="s">
        <v>2895</v>
      </c>
      <c r="C24" s="111" t="s">
        <v>2896</v>
      </c>
      <c r="D24" s="28">
        <f>D25+D26+D35+D36</f>
        <v>2381067.3499999996</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2865</v>
      </c>
      <c r="C25" s="111" t="s">
        <v>2897</v>
      </c>
      <c r="D25" s="161">
        <v>23854.01</v>
      </c>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2319644.6799999997</v>
      </c>
      <c r="E26" s="25"/>
      <c r="F26" s="25"/>
      <c r="G26" s="25"/>
      <c r="H26" s="25"/>
      <c r="I26" s="25"/>
      <c r="J26" s="25"/>
      <c r="K26" s="25"/>
      <c r="L26" s="25"/>
      <c r="M26" s="25"/>
      <c r="N26" s="25"/>
      <c r="O26" s="25"/>
      <c r="P26" s="25"/>
      <c r="Q26" s="25"/>
      <c r="R26" s="25"/>
      <c r="S26" s="25"/>
      <c r="T26" s="25"/>
      <c r="U26" s="25"/>
    </row>
    <row r="27" spans="1:21" ht="12.75" customHeight="1" x14ac:dyDescent="0.2">
      <c r="A27" s="267" t="s">
        <v>2274</v>
      </c>
      <c r="B27" s="192" t="s">
        <v>2275</v>
      </c>
      <c r="C27" s="111" t="s">
        <v>2900</v>
      </c>
      <c r="D27" s="161">
        <v>1835571.32</v>
      </c>
      <c r="E27" s="25"/>
      <c r="F27" s="25"/>
      <c r="G27" s="25"/>
      <c r="H27" s="25"/>
      <c r="I27" s="25"/>
      <c r="J27" s="25"/>
      <c r="K27" s="25"/>
      <c r="L27" s="25"/>
      <c r="M27" s="25"/>
      <c r="N27" s="25"/>
      <c r="O27" s="25"/>
      <c r="P27" s="25"/>
      <c r="Q27" s="25"/>
      <c r="R27" s="25"/>
      <c r="S27" s="25"/>
      <c r="T27" s="25"/>
      <c r="U27" s="25"/>
    </row>
    <row r="28" spans="1:21" ht="12.75" customHeight="1" x14ac:dyDescent="0.2">
      <c r="A28" s="267" t="s">
        <v>2276</v>
      </c>
      <c r="B28" s="192" t="s">
        <v>2277</v>
      </c>
      <c r="C28" s="111" t="s">
        <v>2901</v>
      </c>
      <c r="D28" s="161">
        <v>481937.08</v>
      </c>
      <c r="E28" s="25"/>
      <c r="F28" s="25"/>
      <c r="G28" s="25"/>
      <c r="H28" s="25"/>
      <c r="I28" s="25"/>
      <c r="J28" s="25"/>
      <c r="K28" s="25"/>
      <c r="L28" s="25"/>
      <c r="M28" s="25"/>
      <c r="N28" s="25"/>
      <c r="O28" s="25"/>
      <c r="P28" s="25"/>
      <c r="Q28" s="25"/>
      <c r="R28" s="25"/>
      <c r="S28" s="25"/>
      <c r="T28" s="25"/>
      <c r="U28" s="25"/>
    </row>
    <row r="29" spans="1:21" ht="12.75" customHeight="1" x14ac:dyDescent="0.2">
      <c r="A29" s="267" t="s">
        <v>2278</v>
      </c>
      <c r="B29" s="192" t="s">
        <v>2871</v>
      </c>
      <c r="C29" s="111" t="s">
        <v>2902</v>
      </c>
      <c r="D29" s="161">
        <v>2136.2800000000002</v>
      </c>
      <c r="E29" s="25"/>
      <c r="F29" s="25"/>
      <c r="G29" s="25"/>
      <c r="H29" s="25"/>
      <c r="I29" s="25"/>
      <c r="J29" s="25"/>
      <c r="K29" s="25"/>
      <c r="L29" s="25"/>
      <c r="M29" s="25"/>
      <c r="N29" s="25"/>
      <c r="O29" s="25"/>
      <c r="P29" s="25"/>
      <c r="Q29" s="25"/>
      <c r="R29" s="25"/>
      <c r="S29" s="25"/>
      <c r="T29" s="25"/>
      <c r="U29" s="25"/>
    </row>
    <row r="30" spans="1:21" ht="12.75" customHeight="1" x14ac:dyDescent="0.2">
      <c r="A30" s="267" t="s">
        <v>2286</v>
      </c>
      <c r="B30" s="192" t="s">
        <v>2287</v>
      </c>
      <c r="C30" s="111" t="s">
        <v>2903</v>
      </c>
      <c r="D30" s="161"/>
      <c r="E30" s="25"/>
      <c r="F30" s="25"/>
      <c r="G30" s="25"/>
      <c r="H30" s="25"/>
      <c r="I30" s="25"/>
      <c r="J30" s="25"/>
      <c r="K30" s="25"/>
      <c r="L30" s="25"/>
      <c r="M30" s="25"/>
      <c r="N30" s="25"/>
      <c r="O30" s="25"/>
      <c r="P30" s="25"/>
      <c r="Q30" s="25"/>
      <c r="R30" s="25"/>
      <c r="S30" s="25"/>
      <c r="T30" s="25"/>
      <c r="U30" s="25"/>
    </row>
    <row r="31" spans="1:21" ht="24" x14ac:dyDescent="0.2">
      <c r="A31" s="267" t="s">
        <v>2288</v>
      </c>
      <c r="B31" s="192" t="s">
        <v>2874</v>
      </c>
      <c r="C31" s="111" t="s">
        <v>2904</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2290</v>
      </c>
      <c r="B32" s="192" t="s">
        <v>2291</v>
      </c>
      <c r="C32" s="111" t="s">
        <v>2905</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2292</v>
      </c>
      <c r="B33" s="192" t="s">
        <v>2293</v>
      </c>
      <c r="C33" s="111" t="s">
        <v>2906</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2294</v>
      </c>
      <c r="B34" s="192" t="s">
        <v>2295</v>
      </c>
      <c r="C34" s="111" t="s">
        <v>2907</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161">
        <v>37568.660000000003</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2883</v>
      </c>
      <c r="C37" s="111" t="s">
        <v>2911</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2885</v>
      </c>
      <c r="B38" s="192" t="s">
        <v>2309</v>
      </c>
      <c r="C38" s="111" t="s">
        <v>2912</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2887</v>
      </c>
      <c r="B39" s="192" t="s">
        <v>2313</v>
      </c>
      <c r="C39" s="111" t="s">
        <v>2913</v>
      </c>
      <c r="D39" s="161"/>
      <c r="E39" s="25"/>
      <c r="F39" s="25"/>
      <c r="G39" s="25"/>
      <c r="H39" s="25"/>
      <c r="I39" s="25"/>
      <c r="J39" s="25"/>
      <c r="K39" s="25"/>
      <c r="L39" s="25"/>
      <c r="M39" s="25"/>
      <c r="N39" s="25"/>
      <c r="O39" s="25"/>
      <c r="P39" s="25"/>
      <c r="Q39" s="25"/>
      <c r="R39" s="25"/>
      <c r="S39" s="25"/>
      <c r="T39" s="25"/>
      <c r="U39" s="25"/>
    </row>
    <row r="40" spans="1:21" ht="24" x14ac:dyDescent="0.2">
      <c r="A40" s="267" t="s">
        <v>2914</v>
      </c>
      <c r="B40" s="192" t="s">
        <v>2890</v>
      </c>
      <c r="C40" s="111" t="s">
        <v>2915</v>
      </c>
      <c r="D40" s="161"/>
      <c r="E40" s="25"/>
      <c r="F40" s="25"/>
      <c r="G40" s="25"/>
      <c r="H40" s="25"/>
      <c r="I40" s="25"/>
      <c r="J40" s="25"/>
      <c r="K40" s="25"/>
      <c r="L40" s="25"/>
      <c r="M40" s="25"/>
      <c r="N40" s="25"/>
      <c r="O40" s="25"/>
      <c r="P40" s="25"/>
      <c r="Q40" s="25"/>
      <c r="R40" s="25"/>
      <c r="S40" s="25"/>
      <c r="T40" s="25"/>
      <c r="U40" s="25"/>
    </row>
    <row r="41" spans="1:21" ht="24" x14ac:dyDescent="0.2">
      <c r="A41" s="267" t="s">
        <v>2892</v>
      </c>
      <c r="B41" s="192" t="s">
        <v>2893</v>
      </c>
      <c r="C41" s="111" t="s">
        <v>2916</v>
      </c>
      <c r="D41" s="161"/>
      <c r="E41" s="25"/>
      <c r="F41" s="25"/>
      <c r="G41" s="25"/>
      <c r="H41" s="25"/>
      <c r="I41" s="25"/>
      <c r="J41" s="25"/>
      <c r="K41" s="25"/>
      <c r="L41" s="25"/>
      <c r="M41" s="25"/>
      <c r="N41" s="25"/>
      <c r="O41" s="25"/>
      <c r="P41" s="25"/>
      <c r="Q41" s="25"/>
      <c r="R41" s="25"/>
      <c r="S41" s="25"/>
      <c r="T41" s="25"/>
      <c r="U41" s="25"/>
    </row>
    <row r="42" spans="1:21" ht="24" x14ac:dyDescent="0.2">
      <c r="A42" s="267"/>
      <c r="B42" s="71" t="s">
        <v>2917</v>
      </c>
      <c r="C42" s="111" t="s">
        <v>2918</v>
      </c>
      <c r="D42" s="28">
        <f>D5+D6-D24</f>
        <v>320002.51000000024</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2925</v>
      </c>
      <c r="C46" s="111" t="s">
        <v>2926</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2927</v>
      </c>
      <c r="C47" s="111" t="s">
        <v>2928</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2929</v>
      </c>
      <c r="C48" s="111" t="s">
        <v>2930</v>
      </c>
      <c r="D48" s="161"/>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2923</v>
      </c>
      <c r="C51" s="111" t="s">
        <v>2935</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2925</v>
      </c>
      <c r="C52" s="111" t="s">
        <v>2936</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2929</v>
      </c>
      <c r="C54" s="111" t="s">
        <v>2938</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2923</v>
      </c>
      <c r="C56" s="111" t="s">
        <v>2941</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2925</v>
      </c>
      <c r="C57" s="111" t="s">
        <v>2942</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2927</v>
      </c>
      <c r="C58" s="111" t="s">
        <v>2943</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2929</v>
      </c>
      <c r="C59" s="111" t="s">
        <v>2944</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2923</v>
      </c>
      <c r="C61" s="111" t="s">
        <v>2947</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2925</v>
      </c>
      <c r="C62" s="111" t="s">
        <v>2948</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2929</v>
      </c>
      <c r="C64" s="111" t="s">
        <v>2950</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2923</v>
      </c>
      <c r="C66" s="111" t="s">
        <v>2953</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2925</v>
      </c>
      <c r="C67" s="111" t="s">
        <v>2954</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2927</v>
      </c>
      <c r="C68" s="111" t="s">
        <v>2955</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2929</v>
      </c>
      <c r="C69" s="111" t="s">
        <v>2956</v>
      </c>
      <c r="D69" s="161"/>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2923</v>
      </c>
      <c r="C71" s="111" t="s">
        <v>2959</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2925</v>
      </c>
      <c r="C72" s="111" t="s">
        <v>2960</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2927</v>
      </c>
      <c r="C73" s="111" t="s">
        <v>2961</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2929</v>
      </c>
      <c r="C74" s="111" t="s">
        <v>2962</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2923</v>
      </c>
      <c r="C76" s="111" t="s">
        <v>2965</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2925</v>
      </c>
      <c r="C77" s="111" t="s">
        <v>2966</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2927</v>
      </c>
      <c r="C78" s="111" t="s">
        <v>2967</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2927</v>
      </c>
      <c r="C93" s="111" t="s">
        <v>2985</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2929</v>
      </c>
      <c r="C94" s="111" t="s">
        <v>2986</v>
      </c>
      <c r="D94" s="161"/>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2883</v>
      </c>
      <c r="C96" s="111" t="s">
        <v>2989</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2885</v>
      </c>
      <c r="B97" s="192" t="s">
        <v>2309</v>
      </c>
      <c r="C97" s="111" t="s">
        <v>2990</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2887</v>
      </c>
      <c r="B98" s="192" t="s">
        <v>2313</v>
      </c>
      <c r="C98" s="111" t="s">
        <v>2991</v>
      </c>
      <c r="D98" s="161"/>
      <c r="E98" s="25"/>
      <c r="F98" s="25"/>
      <c r="G98" s="25"/>
      <c r="H98" s="25"/>
      <c r="I98" s="25"/>
      <c r="J98" s="25"/>
      <c r="K98" s="25"/>
      <c r="L98" s="25"/>
      <c r="M98" s="25"/>
      <c r="N98" s="25"/>
      <c r="O98" s="25"/>
      <c r="P98" s="25"/>
      <c r="Q98" s="25"/>
      <c r="R98" s="25"/>
      <c r="S98" s="25"/>
      <c r="T98" s="25"/>
      <c r="U98" s="25"/>
    </row>
    <row r="99" spans="1:21" ht="24" x14ac:dyDescent="0.2">
      <c r="A99" s="267" t="s">
        <v>2914</v>
      </c>
      <c r="B99" s="192" t="s">
        <v>2890</v>
      </c>
      <c r="C99" s="111" t="s">
        <v>2992</v>
      </c>
      <c r="D99" s="161"/>
      <c r="E99" s="25"/>
      <c r="F99" s="25"/>
      <c r="G99" s="25"/>
      <c r="H99" s="25"/>
      <c r="I99" s="25"/>
      <c r="J99" s="25"/>
      <c r="K99" s="25"/>
      <c r="L99" s="25"/>
      <c r="M99" s="25"/>
      <c r="N99" s="25"/>
      <c r="O99" s="25"/>
      <c r="P99" s="25"/>
      <c r="Q99" s="25"/>
      <c r="R99" s="25"/>
      <c r="S99" s="25"/>
      <c r="T99" s="25"/>
      <c r="U99" s="25"/>
    </row>
    <row r="100" spans="1:21" ht="24" x14ac:dyDescent="0.2">
      <c r="A100" s="267" t="s">
        <v>2892</v>
      </c>
      <c r="B100" s="192" t="s">
        <v>2893</v>
      </c>
      <c r="C100" s="111" t="s">
        <v>2993</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320002.51</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2865</v>
      </c>
      <c r="C102" s="111" t="s">
        <v>2996</v>
      </c>
      <c r="D102" s="161">
        <v>74509.960000000006</v>
      </c>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2272</v>
      </c>
      <c r="B103" s="192" t="s">
        <v>2846</v>
      </c>
      <c r="C103" s="111" t="s">
        <v>2997</v>
      </c>
      <c r="D103" s="161">
        <v>245492.55</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2296</v>
      </c>
      <c r="B104" s="192" t="s">
        <v>2297</v>
      </c>
      <c r="C104" s="111" t="s">
        <v>2998</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2880</v>
      </c>
      <c r="B105" s="236" t="s">
        <v>2999</v>
      </c>
      <c r="C105" s="112" t="s">
        <v>3000</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6" fitToHeight="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2859</v>
      </c>
      <c r="B1" s="350"/>
      <c r="C1" s="350"/>
      <c r="D1" s="350"/>
      <c r="E1" s="252" t="s">
        <v>3001</v>
      </c>
      <c r="F1" s="252"/>
      <c r="G1" s="252"/>
      <c r="H1" s="252"/>
      <c r="I1" s="252"/>
      <c r="J1" s="252"/>
      <c r="K1" s="252"/>
      <c r="L1" s="252"/>
      <c r="M1" s="252"/>
      <c r="N1" s="252"/>
      <c r="O1" s="252"/>
      <c r="P1" s="252"/>
    </row>
    <row r="2" spans="1:16" ht="37.5" customHeight="1" x14ac:dyDescent="0.2">
      <c r="A2" s="354" t="s">
        <v>3002</v>
      </c>
      <c r="B2" s="350"/>
      <c r="C2" s="350"/>
      <c r="D2" s="350"/>
    </row>
    <row r="3" spans="1:16" ht="29.25" customHeight="1" x14ac:dyDescent="0.2">
      <c r="A3" s="269" t="s">
        <v>3003</v>
      </c>
      <c r="B3" s="270" t="s">
        <v>3004</v>
      </c>
      <c r="C3" s="271" t="s">
        <v>3005</v>
      </c>
      <c r="D3" s="74"/>
      <c r="E3" s="272">
        <f>E4+E14+E19+E275+E293+E296+E298</f>
        <v>0</v>
      </c>
      <c r="F3" s="272">
        <f>F4+F14+F19+F275+F293+F296+F298</f>
        <v>4</v>
      </c>
      <c r="G3" s="272">
        <f>IF(RefStr!C12&lt;&gt;"",INT(VALUE(MID(RefStr!C12,1,4))),0)</f>
        <v>2023</v>
      </c>
      <c r="H3" s="273">
        <f>IF(RefStr!C12&lt;&gt;"",INT(VALUE(MID(RefStr!C12,6,2))),0)</f>
        <v>9</v>
      </c>
      <c r="I3" s="274">
        <f>RefStr!C10*1</f>
        <v>11</v>
      </c>
      <c r="J3" s="275" t="str">
        <f>RefStr!H7</f>
        <v>DA</v>
      </c>
      <c r="K3" s="273" t="str">
        <f>RefStr!H9</f>
        <v>NE</v>
      </c>
      <c r="L3" s="273" t="str">
        <f>RefStr!H10</f>
        <v>NE</v>
      </c>
      <c r="M3" s="273" t="str">
        <f>RefStr!H8</f>
        <v>NE</v>
      </c>
      <c r="N3" s="273" t="str">
        <f>RefStr!H11</f>
        <v>DA</v>
      </c>
      <c r="O3" s="276">
        <f>RefStr!C6</f>
        <v>3252</v>
      </c>
      <c r="P3" s="252"/>
    </row>
    <row r="4" spans="1:16" ht="19.5" customHeight="1" x14ac:dyDescent="0.2">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3024</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3221</v>
      </c>
      <c r="D216" s="74"/>
      <c r="E216" s="252">
        <f t="shared" si="20"/>
        <v>0</v>
      </c>
      <c r="F216" s="252">
        <f t="shared" si="21"/>
        <v>1</v>
      </c>
      <c r="G216" s="252"/>
      <c r="H216" s="252"/>
      <c r="I216" s="252"/>
      <c r="J216" s="252"/>
      <c r="K216" s="252"/>
      <c r="L216" s="252">
        <f>IF(AND('PR-RAS'!D117&gt;0,SUM('PR-RAS'!D710:'PR-RAS'!D712)=0),1,0)</f>
        <v>1</v>
      </c>
      <c r="M216" s="252">
        <f>IF(AND('PR-RAS'!E117&gt;0,SUM('PR-RAS'!E710:'PR-RAS'!E712)=0),1,0)</f>
        <v>1</v>
      </c>
      <c r="N216" s="252"/>
      <c r="O216" s="252"/>
      <c r="P216" s="252"/>
    </row>
    <row r="217" spans="1:16" ht="30" customHeight="1" x14ac:dyDescent="0.2">
      <c r="A217" s="75">
        <v>180</v>
      </c>
      <c r="B217" s="76" t="str">
        <f t="shared" si="19"/>
        <v>O.K.</v>
      </c>
      <c r="C217" s="195" t="s">
        <v>3222</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3223</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3225</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Provjera</v>
      </c>
      <c r="C221" s="195" t="s">
        <v>3226</v>
      </c>
      <c r="D221" s="74"/>
      <c r="E221" s="252">
        <f t="shared" si="20"/>
        <v>0</v>
      </c>
      <c r="F221" s="252">
        <f t="shared" si="21"/>
        <v>1</v>
      </c>
      <c r="G221" s="252"/>
      <c r="H221" s="252"/>
      <c r="I221" s="252"/>
      <c r="J221" s="252"/>
      <c r="K221" s="252"/>
      <c r="L221" s="252">
        <f>IF(AND('PR-RAS'!D189&gt;0,'PR-RAS'!D725=0),1,0)</f>
        <v>1</v>
      </c>
      <c r="M221" s="252">
        <f>IF(AND('PR-RAS'!E189&gt;0,'PR-RAS'!E725=0),1,0)</f>
        <v>1</v>
      </c>
      <c r="N221" s="252"/>
      <c r="O221" s="252"/>
      <c r="P221" s="252"/>
    </row>
    <row r="222" spans="1:16" ht="30" customHeight="1" x14ac:dyDescent="0.2">
      <c r="A222" s="75">
        <v>185</v>
      </c>
      <c r="B222" s="76" t="str">
        <f t="shared" si="19"/>
        <v>Provjera</v>
      </c>
      <c r="C222" s="195" t="s">
        <v>3227</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3230</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3299</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Ana Lončar</cp:lastModifiedBy>
  <cp:revision/>
  <cp:lastPrinted>2023-10-10T06:45:01Z</cp:lastPrinted>
  <dcterms:created xsi:type="dcterms:W3CDTF">2022-04-01T05:14:30Z</dcterms:created>
  <dcterms:modified xsi:type="dcterms:W3CDTF">2023-10-10T06:47:14Z</dcterms:modified>
  <cp:category/>
  <cp:contentStatus/>
</cp:coreProperties>
</file>